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이송희\자료방\공용자료\19.홈페이지공고\2026\"/>
    </mc:Choice>
  </mc:AlternateContent>
  <xr:revisionPtr revIDLastSave="0" documentId="13_ncr:1_{BA374D04-2906-4890-B8A0-BE1A5E71950B}" xr6:coauthVersionLast="36" xr6:coauthVersionMax="47" xr10:uidLastSave="{00000000-0000-0000-0000-000000000000}"/>
  <bookViews>
    <workbookView xWindow="1010" yWindow="450" windowWidth="25340" windowHeight="14490" tabRatio="871" firstSheet="2" activeTab="2" xr2:uid="{00000000-000D-0000-FFFF-FFFF00000000}"/>
  </bookViews>
  <sheets>
    <sheet name="추경예산총괄표" sheetId="26" state="hidden" r:id="rId1"/>
    <sheet name="추경세출23" sheetId="25" state="hidden" r:id="rId2"/>
    <sheet name="2024세입.세출결산 (홈피)" sheetId="29" r:id="rId3"/>
    <sheet name="추경예산총괄표 (홈피)" sheetId="27" state="hidden" r:id="rId4"/>
    <sheet name="세출22(세부)" sheetId="15" state="hidden" r:id="rId5"/>
    <sheet name="1차추경예산총괄표" sheetId="24" state="hidden" r:id="rId6"/>
    <sheet name="1차추경세출(세부)" sheetId="23" state="hidden" r:id="rId7"/>
  </sheets>
  <definedNames>
    <definedName name="_xlnm.Print_Area" localSheetId="6">'1차추경세출(세부)'!$B$1:$H$35</definedName>
    <definedName name="_xlnm.Print_Area" localSheetId="4">'세출22(세부)'!$B$1:$I$35</definedName>
    <definedName name="_xlnm.Print_Area" localSheetId="1">추경세출23!$B$1:$H$31</definedName>
  </definedNames>
  <calcPr calcId="191029"/>
</workbook>
</file>

<file path=xl/calcChain.xml><?xml version="1.0" encoding="utf-8"?>
<calcChain xmlns="http://schemas.openxmlformats.org/spreadsheetml/2006/main">
  <c r="D5" i="29" l="1"/>
  <c r="D6" i="29"/>
  <c r="J6" i="29" l="1"/>
  <c r="I6" i="29"/>
  <c r="J14" i="29" l="1"/>
  <c r="L12" i="27"/>
  <c r="K15" i="27"/>
  <c r="K14" i="27"/>
  <c r="K13" i="27"/>
  <c r="K12" i="27"/>
  <c r="J11" i="27"/>
  <c r="I11" i="27"/>
  <c r="K10" i="27"/>
  <c r="F10" i="27"/>
  <c r="J9" i="27"/>
  <c r="I9" i="27"/>
  <c r="E9" i="27"/>
  <c r="D9" i="27"/>
  <c r="F9" i="27"/>
  <c r="K8" i="27"/>
  <c r="F8" i="27"/>
  <c r="K7" i="27"/>
  <c r="F7" i="27"/>
  <c r="J6" i="27"/>
  <c r="I6" i="27"/>
  <c r="E6" i="27"/>
  <c r="D6" i="27"/>
  <c r="K6" i="27"/>
  <c r="E5" i="27"/>
  <c r="D5" i="27"/>
  <c r="K11" i="27"/>
  <c r="J5" i="27"/>
  <c r="K9" i="27"/>
  <c r="I5" i="27"/>
  <c r="F5" i="27"/>
  <c r="F6" i="27"/>
  <c r="J11" i="29"/>
  <c r="I11" i="29"/>
  <c r="J9" i="29"/>
  <c r="J5" i="29" s="1"/>
  <c r="I9" i="29"/>
  <c r="E9" i="29"/>
  <c r="E6" i="29"/>
  <c r="E5" i="29" s="1"/>
  <c r="K5" i="27"/>
  <c r="L22" i="26"/>
  <c r="M22" i="26"/>
  <c r="K22" i="26"/>
  <c r="M32" i="26"/>
  <c r="M31" i="26"/>
  <c r="M28" i="26"/>
  <c r="L27" i="26"/>
  <c r="K27" i="26"/>
  <c r="M26" i="26"/>
  <c r="M25" i="26"/>
  <c r="M24" i="26"/>
  <c r="M23" i="26"/>
  <c r="K29" i="26"/>
  <c r="L21" i="26"/>
  <c r="K21" i="26"/>
  <c r="M20" i="26"/>
  <c r="M19" i="26"/>
  <c r="M17" i="26"/>
  <c r="M16" i="26"/>
  <c r="M15" i="26"/>
  <c r="M14" i="26"/>
  <c r="M13" i="26"/>
  <c r="M12" i="26"/>
  <c r="L11" i="26"/>
  <c r="K11" i="26"/>
  <c r="K18" i="26"/>
  <c r="M10" i="26"/>
  <c r="G10" i="26"/>
  <c r="M9" i="26"/>
  <c r="F9" i="26"/>
  <c r="G9" i="26"/>
  <c r="E9" i="26"/>
  <c r="M8" i="26"/>
  <c r="G8" i="26"/>
  <c r="M7" i="26"/>
  <c r="G7" i="26"/>
  <c r="L6" i="26"/>
  <c r="M6" i="26"/>
  <c r="K6" i="26"/>
  <c r="F6" i="26"/>
  <c r="F5" i="26"/>
  <c r="E6" i="26"/>
  <c r="E5" i="26"/>
  <c r="L18" i="26"/>
  <c r="M27" i="26"/>
  <c r="M21" i="26"/>
  <c r="M18" i="26"/>
  <c r="K30" i="26"/>
  <c r="K5" i="26"/>
  <c r="G5" i="26"/>
  <c r="G6" i="26"/>
  <c r="M11" i="26"/>
  <c r="L29" i="26"/>
  <c r="M29" i="26"/>
  <c r="L30" i="26"/>
  <c r="M30" i="26"/>
  <c r="L5" i="26"/>
  <c r="M5" i="26"/>
  <c r="F28" i="25"/>
  <c r="E28" i="25"/>
  <c r="F21" i="25"/>
  <c r="E21" i="25"/>
  <c r="F11" i="25"/>
  <c r="E11" i="25"/>
  <c r="F6" i="25"/>
  <c r="F18" i="25"/>
  <c r="E6" i="25"/>
  <c r="E18" i="25"/>
  <c r="E5" i="25"/>
  <c r="F5" i="25"/>
  <c r="F29" i="25"/>
  <c r="E29" i="25"/>
  <c r="F37" i="23"/>
  <c r="G37" i="23"/>
  <c r="E37" i="23"/>
  <c r="G36" i="23"/>
  <c r="F34" i="23"/>
  <c r="G34" i="23"/>
  <c r="E34" i="23"/>
  <c r="G33" i="23"/>
  <c r="G32" i="23"/>
  <c r="G29" i="23"/>
  <c r="F28" i="23"/>
  <c r="G28" i="23"/>
  <c r="E28" i="23"/>
  <c r="G27" i="23"/>
  <c r="G26" i="23"/>
  <c r="G25" i="23"/>
  <c r="G24" i="23"/>
  <c r="G23" i="23"/>
  <c r="F22" i="23"/>
  <c r="F30" i="23"/>
  <c r="G30" i="23"/>
  <c r="E22" i="23"/>
  <c r="E30" i="23"/>
  <c r="F21" i="23"/>
  <c r="G21" i="23"/>
  <c r="E21" i="23"/>
  <c r="G20" i="23"/>
  <c r="G19" i="23"/>
  <c r="G17" i="23"/>
  <c r="G16" i="23"/>
  <c r="G15" i="23"/>
  <c r="G14" i="23"/>
  <c r="G13" i="23"/>
  <c r="G12" i="23"/>
  <c r="G11" i="23"/>
  <c r="F11" i="23"/>
  <c r="E11" i="23"/>
  <c r="G10" i="23"/>
  <c r="G9" i="23"/>
  <c r="G8" i="23"/>
  <c r="G7" i="23"/>
  <c r="F6" i="23"/>
  <c r="G6" i="23"/>
  <c r="E6" i="23"/>
  <c r="E18" i="23"/>
  <c r="E31" i="23"/>
  <c r="M37" i="24"/>
  <c r="M36" i="24"/>
  <c r="L34" i="24"/>
  <c r="M34" i="24"/>
  <c r="K34" i="24"/>
  <c r="M33" i="24"/>
  <c r="M32" i="24"/>
  <c r="M29" i="24"/>
  <c r="L28" i="24"/>
  <c r="M28" i="24"/>
  <c r="K28" i="24"/>
  <c r="M27" i="24"/>
  <c r="M26" i="24"/>
  <c r="M25" i="24"/>
  <c r="M24" i="24"/>
  <c r="M23" i="24"/>
  <c r="L22" i="24"/>
  <c r="M22" i="24"/>
  <c r="K22" i="24"/>
  <c r="K30" i="24"/>
  <c r="K31" i="24"/>
  <c r="K35" i="24"/>
  <c r="K5" i="24"/>
  <c r="M21" i="24"/>
  <c r="L21" i="24"/>
  <c r="K21" i="24"/>
  <c r="M20" i="24"/>
  <c r="M19" i="24"/>
  <c r="M17" i="24"/>
  <c r="M16" i="24"/>
  <c r="M15" i="24"/>
  <c r="M14" i="24"/>
  <c r="M13" i="24"/>
  <c r="M12" i="24"/>
  <c r="L11" i="24"/>
  <c r="M11" i="24"/>
  <c r="K11" i="24"/>
  <c r="K18" i="24"/>
  <c r="M10" i="24"/>
  <c r="G10" i="24"/>
  <c r="M9" i="24"/>
  <c r="G9" i="24"/>
  <c r="F9" i="24"/>
  <c r="E9" i="24"/>
  <c r="M8" i="24"/>
  <c r="G8" i="24"/>
  <c r="M7" i="24"/>
  <c r="G7" i="24"/>
  <c r="L6" i="24"/>
  <c r="L18" i="24"/>
  <c r="M18" i="24"/>
  <c r="K6" i="24"/>
  <c r="F6" i="24"/>
  <c r="F5" i="24"/>
  <c r="E6" i="24"/>
  <c r="E5" i="24"/>
  <c r="E35" i="23"/>
  <c r="E5" i="23"/>
  <c r="G22" i="23"/>
  <c r="F18" i="23"/>
  <c r="G5" i="24"/>
  <c r="M6" i="24"/>
  <c r="G6" i="24"/>
  <c r="L30" i="24"/>
  <c r="F31" i="23"/>
  <c r="G18" i="23"/>
  <c r="M30" i="24"/>
  <c r="L31" i="24"/>
  <c r="F35" i="23"/>
  <c r="F5" i="23"/>
  <c r="G5" i="23"/>
  <c r="G31" i="23"/>
  <c r="M31" i="24"/>
  <c r="L35" i="24"/>
  <c r="M35" i="24"/>
  <c r="L5" i="24"/>
  <c r="M5" i="24"/>
  <c r="F29" i="15"/>
  <c r="H29" i="15"/>
  <c r="E29" i="15"/>
  <c r="E11" i="15"/>
  <c r="F11" i="15"/>
  <c r="F18" i="15"/>
  <c r="H11" i="15"/>
  <c r="E21" i="15"/>
  <c r="F21" i="15"/>
  <c r="H9" i="15"/>
  <c r="H21" i="15"/>
  <c r="H7" i="15"/>
  <c r="F35" i="15"/>
  <c r="E6" i="15"/>
  <c r="F6" i="15"/>
  <c r="H35" i="15"/>
  <c r="F30" i="15"/>
  <c r="E18" i="15"/>
  <c r="E30" i="15"/>
  <c r="H6" i="15"/>
  <c r="F31" i="15"/>
  <c r="H18" i="15"/>
  <c r="F5" i="15"/>
  <c r="E5" i="15"/>
  <c r="H5" i="15"/>
  <c r="H30" i="15"/>
  <c r="I5" i="29" l="1"/>
</calcChain>
</file>

<file path=xl/sharedStrings.xml><?xml version="1.0" encoding="utf-8"?>
<sst xmlns="http://schemas.openxmlformats.org/spreadsheetml/2006/main" count="432" uniqueCount="169">
  <si>
    <t>국고보조금</t>
  </si>
  <si>
    <t>특별급식비</t>
  </si>
  <si>
    <t>사회보험</t>
  </si>
  <si>
    <t>산 출 내 역</t>
  </si>
  <si>
    <t>정액
급식비</t>
  </si>
  <si>
    <t>기타운영비</t>
  </si>
  <si>
    <t>보조금수입</t>
  </si>
  <si>
    <t>소  계</t>
  </si>
  <si>
    <t>퇴직보험금</t>
  </si>
  <si>
    <t>총  계</t>
  </si>
  <si>
    <t>수용기관경비</t>
  </si>
  <si>
    <t>급여</t>
  </si>
  <si>
    <t>계</t>
  </si>
  <si>
    <t>예산액</t>
  </si>
  <si>
    <t>의료비</t>
  </si>
  <si>
    <t>임차료</t>
  </si>
  <si>
    <t>사무비</t>
  </si>
  <si>
    <t>시설비</t>
  </si>
  <si>
    <t>인건비</t>
  </si>
  <si>
    <t>여비</t>
  </si>
  <si>
    <t>항</t>
  </si>
  <si>
    <t>생계비</t>
  </si>
  <si>
    <t>관</t>
  </si>
  <si>
    <t>연료비</t>
  </si>
  <si>
    <t>목</t>
  </si>
  <si>
    <t>운영비</t>
  </si>
  <si>
    <t>사업비</t>
  </si>
  <si>
    <t>제수당</t>
  </si>
  <si>
    <t>세         입</t>
  </si>
  <si>
    <t>종사자
특별수당</t>
  </si>
  <si>
    <t>수용비 
및
수수료</t>
  </si>
  <si>
    <t>­시설임차료_ 400,000원×12개월=4,800,000원</t>
    <phoneticPr fontId="10" type="noConversion"/>
  </si>
  <si>
    <t>사업비</t>
    <phoneticPr fontId="10" type="noConversion"/>
  </si>
  <si>
    <t>합    계</t>
    <phoneticPr fontId="10" type="noConversion"/>
  </si>
  <si>
    <t>재산
조성비</t>
    <phoneticPr fontId="10" type="noConversion"/>
  </si>
  <si>
    <t>계</t>
    <phoneticPr fontId="10" type="noConversion"/>
  </si>
  <si>
    <t>공공요금 및 제세공과금</t>
    <phoneticPr fontId="10" type="noConversion"/>
  </si>
  <si>
    <t>수용비 및 수수료</t>
    <phoneticPr fontId="10" type="noConversion"/>
  </si>
  <si>
    <t>총     계</t>
    <phoneticPr fontId="10" type="noConversion"/>
  </si>
  <si>
    <t>세          출</t>
    <phoneticPr fontId="10" type="noConversion"/>
  </si>
  <si>
    <t>차량비</t>
    <phoneticPr fontId="10" type="noConversion"/>
  </si>
  <si>
    <t>공공요금 
및 
제세공과금</t>
    <phoneticPr fontId="10" type="noConversion"/>
  </si>
  <si>
    <t>잡수입</t>
    <phoneticPr fontId="10" type="noConversion"/>
  </si>
  <si>
    <t>자부담</t>
    <phoneticPr fontId="10" type="noConversion"/>
  </si>
  <si>
    <t>시설장비유지비</t>
    <phoneticPr fontId="10" type="noConversion"/>
  </si>
  <si>
    <t>­시설장비유지비_300,000원×1회=300,000원</t>
    <phoneticPr fontId="10" type="noConversion"/>
  </si>
  <si>
    <t>­입소자 주·부식비 
 4,000원×2명×3식×30일×11개월=7,920,000원
­입소자 간식비 
 1,500원×2명×30일×11개월=990,000</t>
    <phoneticPr fontId="10" type="noConversion"/>
  </si>
  <si>
    <t>차량정비유지비 및 소모품비 200,000*1회=200,000원
유류비 300,000*1회=300,000원</t>
    <phoneticPr fontId="10" type="noConversion"/>
  </si>
  <si>
    <t>­의료비(입소자 보건위생, 시약, 진단, 비상약, 상해 등)
 400,000원×1회=400,000원</t>
    <phoneticPr fontId="13" type="noConversion"/>
  </si>
  <si>
    <t>­입소자용 수용비(생활용품 의복외)및 이용장애인보호비
 60,000원×12개월=720,000원</t>
    <phoneticPr fontId="13" type="noConversion"/>
  </si>
  <si>
    <t>­냉·난방(심야보일러외), 취사 전기요금외
 220,000원×12개월=2,640,000원</t>
    <phoneticPr fontId="10" type="noConversion"/>
  </si>
  <si>
    <t>­입소자특별급식비_ 50,000*11개월=550,000</t>
    <phoneticPr fontId="10" type="noConversion"/>
  </si>
  <si>
    <t>­전기, 수도, 전화, 업무폰, 인터넷요금외
  300,000원×12개월=3,600,000원
­종사자상해보험, 화재보험외
  100,000원×1회=100,000원
-모닝종합보험료 및 자동차세 800,000</t>
    <phoneticPr fontId="10" type="noConversion"/>
  </si>
  <si>
    <t>­프린터, 복사기, 정수기 임대수수료 
  200,000원×12개월=2,400,000원
­사무용품,후생용품외 구입(A4용지외, 소모품구입, 생활실집기류외)
 100,000원×12월=1,200,000원
우편수수료외_21,620</t>
    <phoneticPr fontId="10" type="noConversion"/>
  </si>
  <si>
    <t>­회의비, 기관운영비, 워크숍참가비외 _300,000×1회=300,000원
­종사자역량강화 교육외_ 300,000×1회=300,000원
­자부담_ 2,300,000  
  종사자식비외 _150,000*12개월=1,800,000원
  이행(지급)보증보험외_500,000</t>
    <phoneticPr fontId="10" type="noConversion"/>
  </si>
  <si>
    <r>
      <t>*</t>
    </r>
    <r>
      <rPr>
        <sz val="10"/>
        <color rgb="FF000000"/>
        <rFont val="맑은 고딕"/>
        <family val="3"/>
        <charset val="129"/>
        <scheme val="major"/>
      </rPr>
      <t>사업비 1,680,000원
-야외문화체험(공연관람외)_30,000*3명*2회=180,000원
­일상생활훈련,학습훈련_100,000원*6개월=600,000원
­외식, 요리실습 _50,000원*6회=300,000원
­여가활동_ 30,000*3명*2회=180,000원
­보건위생(목욕, 이미용)_100,000*1회=100,000원
-학습지원, 도서구입, 지역사회연계, 기타교육비외_ 320,000원</t>
    </r>
    <phoneticPr fontId="10" type="noConversion"/>
  </si>
  <si>
    <t>임차료</t>
    <phoneticPr fontId="10" type="noConversion"/>
  </si>
  <si>
    <t>­관내외 여비(시내외교통비 및 유류실비) 
-300,000원×1회=300,000원</t>
    <phoneticPr fontId="10" type="noConversion"/>
  </si>
  <si>
    <t>시도보조금</t>
    <phoneticPr fontId="10" type="noConversion"/>
  </si>
  <si>
    <t>자산취득비</t>
    <phoneticPr fontId="10" type="noConversion"/>
  </si>
  <si>
    <t>인건비 계</t>
    <phoneticPr fontId="10" type="noConversion"/>
  </si>
  <si>
    <t>퇴직적립금</t>
    <phoneticPr fontId="10" type="noConversion"/>
  </si>
  <si>
    <t>합 계</t>
    <phoneticPr fontId="10" type="noConversion"/>
  </si>
  <si>
    <t>세   출</t>
    <phoneticPr fontId="10" type="noConversion"/>
  </si>
  <si>
    <t xml:space="preserve">
*정액급식비_1,800,000
- 원장: 50,000원*12개월=600,000원
- 생활지도원1: 50,000원*12개월=600,000원
- 생활지도원2: 50,000원*12개월=600,000원
</t>
    <phoneticPr fontId="10" type="noConversion"/>
  </si>
  <si>
    <t>*종사자 특별수당_6,480,000
- 원장: 180,000원*12개월=2,160,000원
- 생활지도원1:180,000원*12개월=2,160,000원
- 생활지도원2:180,000원*12개월=2,160,000원</t>
    <phoneticPr fontId="10" type="noConversion"/>
  </si>
  <si>
    <t>국비</t>
    <phoneticPr fontId="10" type="noConversion"/>
  </si>
  <si>
    <t>시도비</t>
    <phoneticPr fontId="10" type="noConversion"/>
  </si>
  <si>
    <t>합        계</t>
    <phoneticPr fontId="10" type="noConversion"/>
  </si>
  <si>
    <t xml:space="preserve">급여+가족+수당(-급식비)
85,968,000+480,000+
19,426,210+6,480,000
=112,354,210
국민연금
(21) 46,876,800+
(22)67,860,630=
114,737,430/2=
57,368,715*4.5%
=2,581,600
</t>
    <phoneticPr fontId="10" type="noConversion"/>
  </si>
  <si>
    <t>­차량정비유지비 및 소모품비 150,000*1회=150,000원
-유류비 300,000*1회=300,000원</t>
    <phoneticPr fontId="10" type="noConversion"/>
  </si>
  <si>
    <t>­입소자 주·부식비 
 4,000원×2명×3식×30일×11개월=7,920,000원
­입소자 간식비 
 1500원×2명×30일×11개월=990,000</t>
    <phoneticPr fontId="10" type="noConversion"/>
  </si>
  <si>
    <t>­입소자특별급식비_ 60,000*12월=720,000</t>
    <phoneticPr fontId="10" type="noConversion"/>
  </si>
  <si>
    <t>­입소자용 수용비(생활용품 의복외)및 이용장애인보호비
 90,000원×12개월=1,080,000원</t>
    <phoneticPr fontId="13" type="noConversion"/>
  </si>
  <si>
    <t>­의료비(입소자 보건위생, 시약, 진단, 비상약, 상해 등)
 350,000원×1회=350,000원</t>
    <phoneticPr fontId="13" type="noConversion"/>
  </si>
  <si>
    <t>국비 84,585,000+지방비 92,865,000=177,450,000</t>
    <phoneticPr fontId="10" type="noConversion"/>
  </si>
  <si>
    <t>자부담</t>
    <phoneticPr fontId="10" type="noConversion"/>
  </si>
  <si>
    <t>사무비 계</t>
    <phoneticPr fontId="10" type="noConversion"/>
  </si>
  <si>
    <t>사업비 계</t>
    <phoneticPr fontId="10" type="noConversion"/>
  </si>
  <si>
    <t>시
설
비</t>
    <phoneticPr fontId="10" type="noConversion"/>
  </si>
  <si>
    <t>관</t>
    <phoneticPr fontId="10" type="noConversion"/>
  </si>
  <si>
    <t>항</t>
    <phoneticPr fontId="10" type="noConversion"/>
  </si>
  <si>
    <t>목</t>
    <phoneticPr fontId="10" type="noConversion"/>
  </si>
  <si>
    <t>사
업
비</t>
    <phoneticPr fontId="10" type="noConversion"/>
  </si>
  <si>
    <t>사
업
비</t>
    <phoneticPr fontId="10" type="noConversion"/>
  </si>
  <si>
    <t>운
영
비</t>
    <phoneticPr fontId="10" type="noConversion"/>
  </si>
  <si>
    <t>사
무
비</t>
    <phoneticPr fontId="10" type="noConversion"/>
  </si>
  <si>
    <t>인
건
비</t>
    <phoneticPr fontId="10" type="noConversion"/>
  </si>
  <si>
    <t>￭급여_85,968,000
-원장 (6호봉)     3,050,000원×12개월= 36,600,000원
-지도원1 (5호봉) 2,148,000원×12개월= 25,776,000원  
-지도원2 (2호봉) 1,966,000원×12개월= 23,592,000원</t>
    <phoneticPr fontId="10" type="noConversion"/>
  </si>
  <si>
    <t xml:space="preserve">￭사용자사회보험부담금_9,847,710
*급여_ 9,124,920
-국민연금 : 57,368,715×4.5% = 2,581,600원
-건강보험 : 112,354,210×3.495% =3,926,780 원
-장기요양 : 3,926,780×12.27% =481,810 원
-고용보험 : 112,354,210×1.05% =1,179,720원
-산재보험 : 112,354,210×0.85% = 955,010원
*효도휴가비_722,790
-국민연금 : 4,936,800×4.5% = 222,150원
-건강보험 : 8,596,800×3.495% = 300.450원
-장기요양 : 300,450×12.27% =  36.860원
-고용보험 :  8,596,800×1.05% =90,260 원 
-산재보험 :  8,596,800×0.85% = 73,070 원  </t>
    <phoneticPr fontId="10" type="noConversion"/>
  </si>
  <si>
    <t>￭퇴직금_ 10,229,250
-원장:  48,753,580원 /12=4,062,800원
-지도원1: 38,513,410원/12=3,209,450원
-지도원2: 35,484,020원/12=2,957,000원</t>
    <phoneticPr fontId="10" type="noConversion"/>
  </si>
  <si>
    <t>재
산
조
성
비</t>
    <phoneticPr fontId="10" type="noConversion"/>
  </si>
  <si>
    <t>재산조성비 계</t>
    <phoneticPr fontId="10" type="noConversion"/>
  </si>
  <si>
    <t xml:space="preserve">대전광역시학대피해장애인쉼터 열매  </t>
    <phoneticPr fontId="10" type="noConversion"/>
  </si>
  <si>
    <t>­냉·난방(심야보일러외), 취사 전기요금외
 340,000원×7개월=2,380,000원</t>
    <phoneticPr fontId="10" type="noConversion"/>
  </si>
  <si>
    <t xml:space="preserve"> 보조금 계  </t>
    <phoneticPr fontId="10" type="noConversion"/>
  </si>
  <si>
    <t xml:space="preserve"> 휴일근무(7.5시간)
 주간  4시간
 야간 3.5시간</t>
    <phoneticPr fontId="10" type="noConversion"/>
  </si>
  <si>
    <t>합       계</t>
    <phoneticPr fontId="10" type="noConversion"/>
  </si>
  <si>
    <t>사 
업
 비</t>
    <phoneticPr fontId="10" type="noConversion"/>
  </si>
  <si>
    <t>휴일근무수당115,620*10일=1,156,200원</t>
    <phoneticPr fontId="10" type="noConversion"/>
  </si>
  <si>
    <t>ㆍ국민연금  4.5% 
ㆍ건강보험   3.495%
ㆍ장기요양 =건강*12.27%
ㆍ고용보험 
   근로자 0.9%  사업자1.05%
ㆍ산재보험  0.85%</t>
    <phoneticPr fontId="10" type="noConversion"/>
  </si>
  <si>
    <r>
      <rPr>
        <sz val="10"/>
        <color rgb="FF000000"/>
        <rFont val="MS Gothic"/>
        <family val="3"/>
        <charset val="128"/>
      </rPr>
      <t>￭</t>
    </r>
    <r>
      <rPr>
        <sz val="10"/>
        <color rgb="FF000000"/>
        <rFont val="맑은 고딕"/>
        <family val="3"/>
        <charset val="129"/>
      </rPr>
      <t>제수당_ 37,783,020
*효도휴가비_8,596,800
-원장:     3,050,000×0.6×2회 = 3,660,000원
-지도원1:  2,148,000×0.6×2회 = 2,577,600원
-지도원2:  1,966,000×0.6×2회 = 2,359,200원
*가족수당_480,000
-원장:  40,000×12월 = 480,000원
*시간외수당_20,426,800
-원장:      [(3,050,000원)/209*1.5]*20시간*12월=5,253,590원
-지도원1:  [(2,148,000원)/209*1.5]*40시간*12월=7,399,810원
-지도원2:  [(1,966,000원)/209*1.5]*40시간*12월=6,772,820원
-휴일근무수당 1,000,000원
*종사자수당_6,480,000  (종사자+식비=8,280,000)
-원장:    180.000×12=2,160,000원
-지도원1:  180.000×12=2,160,000원
-지도원2:  180.000×12=2,160,000원
*정액급식비_1,800,000
-원장:    50.000×12=600,000원
-지도원1:   50.000×12=600,000원
-지도원2:   50.000×12=600,000원</t>
    </r>
    <phoneticPr fontId="10" type="noConversion"/>
  </si>
  <si>
    <t xml:space="preserve">운
영
비
종
사
자
</t>
    <phoneticPr fontId="10" type="noConversion"/>
  </si>
  <si>
    <r>
      <t>*</t>
    </r>
    <r>
      <rPr>
        <sz val="10"/>
        <color rgb="FF000000"/>
        <rFont val="맑은 고딕"/>
        <family val="3"/>
        <charset val="129"/>
        <scheme val="major"/>
      </rPr>
      <t>사업비 2,660,000원
-야외문화체험(공연관람외)_30,000*3명*4회=360,000원
­일상생활, 사회적응훈련, 학습훈련_120,000원*6개월=720,000원
­외식, 요리실습 _50,000원*6회=300,000원
­여가활동_ 30,000*3명*4회=360,000원
-나들이외-100,000*4회=400,000원
­보건위생(목욕, 이미용)_100,000*1회=100,000원
-학습지원, 도서구입, 지역사회연계, 기타교육비외_ 420,000원</t>
    </r>
    <phoneticPr fontId="10" type="noConversion"/>
  </si>
  <si>
    <t xml:space="preserve">2022년도 세출 예산서 </t>
    <phoneticPr fontId="10" type="noConversion"/>
  </si>
  <si>
    <t>­회의비, 기관운영비, 워크숍참가비, 시설직원상용피복비외 
  1,000,000×1회=1,000,000원
­종사자역량강화 교육외_ 500,000×1회=500,000원
­자부담_ 2,300,000  
  종사자식비외 _150,000*12개월=1,800,000원
  이행(지급)보증보험외_500,000</t>
    <phoneticPr fontId="10" type="noConversion"/>
  </si>
  <si>
    <t>­입소자 교육용 컴퓨터외 1,000,000*1회=1,000,000원</t>
    <phoneticPr fontId="10" type="noConversion"/>
  </si>
  <si>
    <t xml:space="preserve">  </t>
    <phoneticPr fontId="10" type="noConversion"/>
  </si>
  <si>
    <t xml:space="preserve">국비 84,585,000+ 지방비  84,585,000 = 169,170,000
                       종사자   8,280,000 = 8,280,000
                       계  92,865,000    합계 177,450,000                         </t>
    <phoneticPr fontId="10" type="noConversion"/>
  </si>
  <si>
    <t>­전기, 수도, 전화, 업무폰, 인터넷요금외
  300,000원×12개월=3,600,000원
­종사자상해보험, 화재보험외
  100,000원×1회=100,000원
-모닝종합보험료 및 자동차세 700,000
-전국학대피해장애인쉼터협의회비
  150,000*4=600,000원</t>
    <phoneticPr fontId="10" type="noConversion"/>
  </si>
  <si>
    <t>­프린터, 복사기, 정수기 임대수수료 
  220,000원×12개월=2,640,000원
­사무용품,후생용품외 구입(A4용지외, 소모품구입, 생활실집기류외)
 120,000원×12월=1,440,000원
우편수수료외_92,020</t>
    <phoneticPr fontId="10" type="noConversion"/>
  </si>
  <si>
    <t>­관내외 여비(시내외교통비 및 유류실비) 
  300,000원×1회=300,000원</t>
    <phoneticPr fontId="10" type="noConversion"/>
  </si>
  <si>
    <t>증 감</t>
    <phoneticPr fontId="10" type="noConversion"/>
  </si>
  <si>
    <t>기타운영비</t>
    <phoneticPr fontId="10" type="noConversion"/>
  </si>
  <si>
    <t>운영비</t>
    <phoneticPr fontId="10" type="noConversion"/>
  </si>
  <si>
    <t xml:space="preserve">대전광역시학대피해장애인쉼터 열매                                                                                                                                                                       ( 단위:원)                                                                                                                                                                                                                                                    </t>
    <phoneticPr fontId="10" type="noConversion"/>
  </si>
  <si>
    <t>당초예산액</t>
    <phoneticPr fontId="10" type="noConversion"/>
  </si>
  <si>
    <t>추경예산액</t>
    <phoneticPr fontId="10" type="noConversion"/>
  </si>
  <si>
    <t>증감</t>
    <phoneticPr fontId="10" type="noConversion"/>
  </si>
  <si>
    <t xml:space="preserve">2022년도 세출 예산서(추경) </t>
    <phoneticPr fontId="10" type="noConversion"/>
  </si>
  <si>
    <t>세              출</t>
  </si>
  <si>
    <t>퇴직적립금</t>
  </si>
  <si>
    <r>
      <rPr>
        <sz val="10"/>
        <color rgb="FF000000"/>
        <rFont val="MS Gothic"/>
        <family val="3"/>
        <charset val="128"/>
      </rPr>
      <t>￭</t>
    </r>
    <r>
      <rPr>
        <sz val="10"/>
        <color rgb="FF000000"/>
        <rFont val="맑은 고딕"/>
        <family val="3"/>
        <charset val="129"/>
      </rPr>
      <t>제수당_ 37,783,020
*효도휴가비_8,596,800
-원장:     3,050,000×0.6×2회 = 3,660,000원
-지도원1:  2,148,000×0.6×2회 = 2,577,600원
-지도원2:  1,966,000×0.6×2회 = 2,359,200원
*가족수당_480,000
-원장:  40,000×12월 = 480,000원
*시간외수당_20,426,800
-원장:      [(3,050,000원)/209*1.5]*20시간*12월=5,253,590원
-지도원1:  [(2,148,000원)/209*1.5]*40시간*12월=7,399,810원
-지도원2:  [(1,966,000원)/209*1.5]*40시간*12월=6,772,820원
-휴일근무수당 1,000,000원</t>
    </r>
    <phoneticPr fontId="10" type="noConversion"/>
  </si>
  <si>
    <t>­관내외 여비(시내외교통비 및 유류실비) 
  250,000원×1회=250,000원</t>
    <phoneticPr fontId="10" type="noConversion"/>
  </si>
  <si>
    <t>­차량정비유지비 및 소모품비 130,000*1회=130,000원
-유류비 50,000*12=600,000원</t>
    <phoneticPr fontId="10" type="noConversion"/>
  </si>
  <si>
    <t>­회의비, 기관운영비, 워크숍참가비, 시설직원상용피복비외 
  1,200,000×1회=1,200,000원
­종사자역량강화 교육외_ 500,000×1회=500,000원</t>
    <phoneticPr fontId="10" type="noConversion"/>
  </si>
  <si>
    <t>재산조성비</t>
  </si>
  <si>
    <t>­시설장비유지비_500,000원×1회=500,000원</t>
    <phoneticPr fontId="10" type="noConversion"/>
  </si>
  <si>
    <t>­입소자용 수용비(생활용품 의복외)및 이용장애인보호비
 100,000원×12개월=1,200,000원</t>
    <phoneticPr fontId="13" type="noConversion"/>
  </si>
  <si>
    <t>­냉·난방(심야보일러외), 취사 전기요금외
 400,000원×7개월=2,800,000원</t>
    <phoneticPr fontId="10" type="noConversion"/>
  </si>
  <si>
    <t>합 계</t>
  </si>
  <si>
    <t>사업비
(종사자)</t>
  </si>
  <si>
    <t>*종사자 특별수당_6,480,000
- 원장 _180,000원*12개월=2,160,000원
- 생활지도원1_180,000원*12개월=2,160,000원
- 생활지도원2_180,000원*12개월=2,160,000원</t>
    <phoneticPr fontId="10" type="noConversion"/>
  </si>
  <si>
    <t xml:space="preserve">
*정액급식비_1,800,000
- 원장 _50,000원*12개월=600,000원
- 생활지도원1_50,000원*12개월=600,000원
- 생활지도원2_50,000원*12개월=600,000원
</t>
    <phoneticPr fontId="10" type="noConversion"/>
  </si>
  <si>
    <t>보조금 계</t>
    <phoneticPr fontId="10" type="noConversion"/>
  </si>
  <si>
    <t>*자부담_ 2,300,000  
  종사자식비외 _150,000*12개월=1,800,000원
  이행(지급)보증보험외_500,000</t>
    <phoneticPr fontId="10" type="noConversion"/>
  </si>
  <si>
    <t>자부담 계</t>
    <phoneticPr fontId="10" type="noConversion"/>
  </si>
  <si>
    <t>제수당</t>
    <phoneticPr fontId="10" type="noConversion"/>
  </si>
  <si>
    <t>종사자특별수당</t>
    <phoneticPr fontId="10" type="noConversion"/>
  </si>
  <si>
    <t>정액급식비</t>
    <phoneticPr fontId="10" type="noConversion"/>
  </si>
  <si>
    <t>­프린터, 복사기, 정수기 임대수수료 
  220,000원×12개월=2,640,000원
­사무용품,후생용품외 구입
        (A4용지외, 소모품, 생활실집기류외)
 200,000원×12월=2,400,000원
우편수수료외_12,020</t>
    <phoneticPr fontId="10" type="noConversion"/>
  </si>
  <si>
    <t>2022년도 세입 세출 예산총괄표(1차추경)</t>
    <phoneticPr fontId="10" type="noConversion"/>
  </si>
  <si>
    <t>­입소자교육용 컴퓨터, 책상, 의자외 2,900,000*1회=2,900,000원</t>
    <phoneticPr fontId="10" type="noConversion"/>
  </si>
  <si>
    <t>대전광역시학대피해장애인쉼터 열매                                                                                                                                              (단위:원)</t>
    <phoneticPr fontId="10" type="noConversion"/>
  </si>
  <si>
    <r>
      <t>*</t>
    </r>
    <r>
      <rPr>
        <sz val="10"/>
        <color rgb="FF000000"/>
        <rFont val="맑은 고딕"/>
        <family val="3"/>
        <charset val="129"/>
        <scheme val="major"/>
      </rPr>
      <t>사업비 3,200,000원
-야외문화체험(공연관람외)_30,000*3명*4회=360,000원
­일상생활, 사회적응훈련, 학습훈련_120,000원*6개월=720,000원
­외식, 요리실습 _100,000원*6회=600,000원
­여가활동_ 30,000*3명*4회=360,000원
-나들이외-100,000*4회=400,000원
­보건위생(목욕, 이미용)_100,000*1회=100,000원
-학습지원, 도서구입, 지역사회연계, 기타교육비외_ 660,000원</t>
    </r>
    <phoneticPr fontId="10" type="noConversion"/>
  </si>
  <si>
    <r>
      <rPr>
        <sz val="10"/>
        <rFont val="MS Gothic"/>
        <family val="3"/>
        <charset val="128"/>
      </rPr>
      <t>￭</t>
    </r>
    <r>
      <rPr>
        <sz val="10"/>
        <rFont val="맑은 고딕"/>
        <family val="3"/>
        <charset val="129"/>
      </rPr>
      <t>급여_90,708,000
-원장 (7호봉)     3,221,000원×12개월= 38,652,000원
-지도원1 (6호봉) 2,262,000원×12개월= 27,144,000원  
-지도원2 (3호봉) 2,076,000원×12개월= 24,912,000원</t>
    </r>
    <phoneticPr fontId="10" type="noConversion"/>
  </si>
  <si>
    <t>­차량정비유지비 및 소모품비 150,000*1회=150,000원
-유류비 350,000*1회=350,000원</t>
    <phoneticPr fontId="10" type="noConversion"/>
  </si>
  <si>
    <r>
      <rPr>
        <sz val="10"/>
        <rFont val="MS Gothic"/>
        <family val="3"/>
        <charset val="128"/>
      </rPr>
      <t>￭</t>
    </r>
    <r>
      <rPr>
        <sz val="10"/>
        <rFont val="맑은 고딕"/>
        <family val="3"/>
        <charset val="129"/>
      </rPr>
      <t>퇴직적립금_ 10,562,600
-126,751,250/12=10,562,600</t>
    </r>
    <phoneticPr fontId="10" type="noConversion"/>
  </si>
  <si>
    <r>
      <rPr>
        <sz val="10"/>
        <rFont val="MS Gothic"/>
        <family val="3"/>
        <charset val="128"/>
      </rPr>
      <t>￭</t>
    </r>
    <r>
      <rPr>
        <sz val="10"/>
        <rFont val="맑은 고딕"/>
        <family val="3"/>
        <charset val="129"/>
      </rPr>
      <t>사용자사회보험부담금_11,111,000
-국민연금 : 76,525,910×4.5% = 3,443,670원
-건강보험 : 126,751,250×3.545% =4,493,330 원
-장기요양 : 4,493,330×12.81% =575,600원
-고용보험 :126,751,250×1.15% =1,457,640원
-산재보험 : 126,751,250×0.9% = 1,140,760원</t>
    </r>
    <phoneticPr fontId="10" type="noConversion"/>
  </si>
  <si>
    <t>­의료비(입소자 보건위생, 시약, 진단, 비상약, 상해 등)
 250,000원×1회=200,000원</t>
    <phoneticPr fontId="13" type="noConversion"/>
  </si>
  <si>
    <r>
      <rPr>
        <sz val="10"/>
        <rFont val="MS Gothic"/>
        <family val="3"/>
        <charset val="128"/>
      </rPr>
      <t>￭</t>
    </r>
    <r>
      <rPr>
        <sz val="10"/>
        <rFont val="맑은 고딕"/>
        <family val="3"/>
        <charset val="129"/>
      </rPr>
      <t>제수당_ 40,523,250 (32,243,250+8,280,000)
*효도휴가비_9,070,800
-원장:     3,221,000×0.6×2회 = 3,865,200원
-지도원1:  2,262,000×0.6×2회 = 2,714,400원
-지도원2:  2,076,000×0.6×2회 = 2,491,200원
*가족수당_480,000
-원장:  40,000×12월 = 480,000원
*시간외수당_20,492,450
-원장:      [(3,221,000원)/209*1.5]*20시간*12월=5,548,140원
-지도원1:  [(2,262,000원)/209*1.5]*40시간*12월=7,792,540원
-지도원2:  [(2,076,000원)/209*1.5]*40시간*12월=7,151,770원
-휴일근무수당 2,200,000원
*종사자수당_6,480,000  (종사자+식비=8,280,000)
-원장:    180.000×12=2,160,000원
-지도원1:  180.000×12=2,160,000원
-지도원2:  180.000×12=2,160,000원
*정액급식비_1,800,000
-원장:    50.000×12=600,000원
-지도원1:   50.000×12=600,000원
-지도원2:   50.000×12=600,000원</t>
    </r>
    <phoneticPr fontId="10" type="noConversion"/>
  </si>
  <si>
    <t>­냉·난방(심야보일러외), 취사 전기요금외
 300,000원×7개월=2,100,000원</t>
    <phoneticPr fontId="10" type="noConversion"/>
  </si>
  <si>
    <t>의료비</t>
    <phoneticPr fontId="10" type="noConversion"/>
  </si>
  <si>
    <t xml:space="preserve">2023년도 세출 추경예산서 </t>
    <phoneticPr fontId="10" type="noConversion"/>
  </si>
  <si>
    <t>국비87,340,000+지방비 95,620,000=182,960,000
                                      자부담       2,300,000
                                         계      185,260,000</t>
    <phoneticPr fontId="10" type="noConversion"/>
  </si>
  <si>
    <t>￭사업비_ 2,660,000원
-야외문화체험(공연관람외)_30,000*3명*4회=360,000원
­일상생활,사회적응훈련,학습훈련_100,000원*5회=500,000원
­외식체험,요리실습_60,000원*6회=360,000원
-생일잔치,명절특별급식외_60,000*6회=360,000원
­여가활동_30,000*3명*4회=360,000원
-나들이외-100,000*3회=300,000원
­보건위생(목욕,이미용)_100,000*1회=100,000원
-학습지원,도서구입,지역사회연계,기타교육비외_320,000원</t>
    <phoneticPr fontId="10" type="noConversion"/>
  </si>
  <si>
    <t>재산조성비</t>
    <phoneticPr fontId="10" type="noConversion"/>
  </si>
  <si>
    <t>시설비</t>
    <phoneticPr fontId="10" type="noConversion"/>
  </si>
  <si>
    <t>2023년도 세입 세출 예산총괄표(1차추경)</t>
    <phoneticPr fontId="10" type="noConversion"/>
  </si>
  <si>
    <r>
      <rPr>
        <sz val="10"/>
        <color theme="1"/>
        <rFont val="MS Gothic"/>
        <family val="3"/>
        <charset val="128"/>
      </rPr>
      <t>￭</t>
    </r>
    <r>
      <rPr>
        <sz val="10"/>
        <color theme="1"/>
        <rFont val="맑은 고딕"/>
        <family val="3"/>
        <charset val="129"/>
      </rPr>
      <t>기타운영비_800,000, 자부담_2,300,000
­회의비, 기관운영비, 워크숍참가비, 시설직원상용피복비외 
  500,000×1회=500,000원
­종사자역량강화교육외_300,000×1회=300,000원
­자부담_2,300,000  
  종사자식비외 _150,000*12개월=1,800,000원
  이행(지급)보증보험외_500,000</t>
    </r>
    <phoneticPr fontId="10" type="noConversion"/>
  </si>
  <si>
    <r>
      <rPr>
        <sz val="10"/>
        <color theme="1"/>
        <rFont val="MS Gothic"/>
        <family val="3"/>
        <charset val="128"/>
      </rPr>
      <t>￭</t>
    </r>
    <r>
      <rPr>
        <sz val="10"/>
        <color theme="1"/>
        <rFont val="맑은 고딕"/>
        <family val="3"/>
        <charset val="129"/>
      </rPr>
      <t>생계비_8,640,000
­입소자 주·부식비 _8,640,000
 3,500원×2명×3식×30일×12개월=7,560,000원
­입소자간식비
 1500원×2명×30일×12개월=1,080,000</t>
    </r>
    <phoneticPr fontId="10" type="noConversion"/>
  </si>
  <si>
    <r>
      <rPr>
        <sz val="10"/>
        <color theme="1"/>
        <rFont val="MS Gothic"/>
        <family val="3"/>
        <charset val="128"/>
      </rPr>
      <t>￭</t>
    </r>
    <r>
      <rPr>
        <sz val="10"/>
        <color theme="1"/>
        <rFont val="맑은 고딕"/>
        <family val="3"/>
        <charset val="129"/>
      </rPr>
      <t>공공요금및제세공과금_5,760,000
-전기,수도,전화,업무폰,인터넷요금외
  315,000원×12개월=3,780,000원
­종사자상해보험,화재종합보험외
  700,000원×1회=700,000원
-모닝종합보험료및자동차세680,000
-전국학대피해장애인쉼터협의회비
  150,000*4=600,000원</t>
    </r>
    <phoneticPr fontId="10" type="noConversion"/>
  </si>
  <si>
    <r>
      <rPr>
        <sz val="10"/>
        <color theme="1"/>
        <rFont val="MS Gothic"/>
        <family val="3"/>
        <charset val="128"/>
      </rPr>
      <t>￭</t>
    </r>
    <r>
      <rPr>
        <sz val="10"/>
        <color theme="1"/>
        <rFont val="맑은 고딕"/>
        <family val="3"/>
        <charset val="129"/>
      </rPr>
      <t>수용비 및 수수료_3,575,150
­프린터, 복사기, 정수기 임대수수료외 
  220,000원×12개월=2,640,000원
­사무용품,후생용품외구입(A4용지외,소모품구입,생활실
 집기류외)  70,000원×12월=840,000원
-우편수수료외_95,150</t>
    </r>
    <phoneticPr fontId="10" type="noConversion"/>
  </si>
  <si>
    <t xml:space="preserve">대전광역시학대피해장애인쉼터 열매                                                                                                                                   ( 단위:원)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0" type="noConversion"/>
  </si>
  <si>
    <t>2023년도 세입 세출 추경 예산 총괄표</t>
    <phoneticPr fontId="10" type="noConversion"/>
  </si>
  <si>
    <t>본예산액</t>
    <phoneticPr fontId="10" type="noConversion"/>
  </si>
  <si>
    <t>결산액</t>
    <phoneticPr fontId="10" type="noConversion"/>
  </si>
  <si>
    <t>2025년도 세입 세출 결산총괄표</t>
    <phoneticPr fontId="10" type="noConversion"/>
  </si>
  <si>
    <r>
      <t xml:space="preserve"> 대전광역시학대피해장애인쉼터 열매                                                                                                                                                      </t>
    </r>
    <r>
      <rPr>
        <sz val="10"/>
        <color rgb="FF000000"/>
        <rFont val="맑은 고딕"/>
        <family val="3"/>
        <charset val="129"/>
      </rPr>
      <t xml:space="preserve"> (단위:원) </t>
    </r>
    <r>
      <rPr>
        <sz val="12"/>
        <color rgb="FF000000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</si>
</sst>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#,##0_);[Red]\(#,##0\)"/>
    <numFmt numFmtId="177" formatCode="#,##0_ "/>
    <numFmt numFmtId="178" formatCode="#,##0.00_ "/>
  </numFmts>
  <fonts count="36" x14ac:knownFonts="1">
    <font>
      <sz val="11"/>
      <color rgb="FF000000"/>
      <name val="맑은 고딕"/>
    </font>
    <font>
      <sz val="12"/>
      <color rgb="FF000000"/>
      <name val="한컴바탕"/>
      <family val="1"/>
      <charset val="129"/>
    </font>
    <font>
      <sz val="18"/>
      <color rgb="FF000000"/>
      <name val="맑은 고딕 Semilight"/>
      <family val="3"/>
      <charset val="129"/>
    </font>
    <font>
      <sz val="12"/>
      <color rgb="FF000000"/>
      <name val="맑은 고딕 Semilight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9.5"/>
      <color rgb="FF000000"/>
      <name val="돋움"/>
      <family val="3"/>
      <charset val="129"/>
    </font>
    <font>
      <b/>
      <sz val="9"/>
      <color rgb="FF000000"/>
      <name val="맑은 고딕"/>
      <family val="3"/>
      <charset val="129"/>
    </font>
    <font>
      <sz val="10"/>
      <color rgb="FF000000"/>
      <name val="MS Gothic"/>
      <family val="3"/>
      <charset val="128"/>
    </font>
    <font>
      <sz val="10"/>
      <color rgb="FF000000"/>
      <name val="맑은 고딕"/>
      <family val="3"/>
      <charset val="128"/>
    </font>
    <font>
      <sz val="11"/>
      <name val="돋움"/>
      <family val="3"/>
      <charset val="129"/>
    </font>
    <font>
      <sz val="10"/>
      <color rgb="FFFF000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8"/>
    </font>
    <font>
      <sz val="10"/>
      <name val="MS Gothic"/>
      <family val="3"/>
      <charset val="128"/>
    </font>
    <font>
      <sz val="12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9.5"/>
      <color rgb="FF000000"/>
      <name val="돋움"/>
      <family val="3"/>
      <charset val="128"/>
    </font>
    <font>
      <sz val="11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  <font>
      <sz val="10"/>
      <color theme="1"/>
      <name val="맑은 고딕"/>
      <family val="3"/>
      <charset val="128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2" fillId="0" borderId="0"/>
    <xf numFmtId="9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440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4" xfId="0" applyNumberForma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4" fillId="0" borderId="6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8" xfId="0" applyNumberForma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4" xfId="0" applyNumberFormat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1" xfId="0" applyNumberFormat="1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6" fontId="0" fillId="0" borderId="24" xfId="0" applyNumberForma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right" vertical="center"/>
    </xf>
    <xf numFmtId="176" fontId="8" fillId="2" borderId="29" xfId="0" applyNumberFormat="1" applyFont="1" applyFill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6" xfId="0" applyNumberFormat="1" applyFont="1" applyBorder="1">
      <alignment vertical="center"/>
    </xf>
    <xf numFmtId="176" fontId="8" fillId="0" borderId="19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vertical="center" wrapText="1"/>
    </xf>
    <xf numFmtId="0" fontId="6" fillId="0" borderId="43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15" fillId="0" borderId="58" xfId="0" applyFont="1" applyBorder="1" applyAlignment="1">
      <alignment vertical="center" wrapText="1"/>
    </xf>
    <xf numFmtId="176" fontId="4" fillId="0" borderId="10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176" fontId="0" fillId="3" borderId="0" xfId="0" applyNumberForma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3" fontId="16" fillId="0" borderId="5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12" fillId="0" borderId="61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17" fillId="0" borderId="13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0" fontId="18" fillId="0" borderId="0" xfId="0" applyNumberFormat="1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3" fontId="17" fillId="0" borderId="0" xfId="0" applyNumberFormat="1" applyFont="1">
      <alignment vertical="center"/>
    </xf>
    <xf numFmtId="177" fontId="4" fillId="2" borderId="5" xfId="0" applyNumberFormat="1" applyFont="1" applyFill="1" applyBorder="1" applyAlignment="1">
      <alignment horizontal="center" vertical="center" wrapText="1"/>
    </xf>
    <xf numFmtId="176" fontId="4" fillId="2" borderId="63" xfId="0" applyNumberFormat="1" applyFont="1" applyFill="1" applyBorder="1">
      <alignment vertical="center"/>
    </xf>
    <xf numFmtId="0" fontId="6" fillId="0" borderId="33" xfId="0" applyFont="1" applyBorder="1" applyAlignment="1">
      <alignment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>
      <alignment vertical="center"/>
    </xf>
    <xf numFmtId="0" fontId="6" fillId="0" borderId="61" xfId="0" applyFont="1" applyBorder="1" applyAlignment="1">
      <alignment horizontal="left" vertical="center" wrapText="1"/>
    </xf>
    <xf numFmtId="0" fontId="6" fillId="0" borderId="61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/>
    </xf>
    <xf numFmtId="176" fontId="16" fillId="0" borderId="53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2" borderId="63" xfId="0" applyNumberFormat="1" applyFont="1" applyFill="1" applyBorder="1" applyAlignment="1">
      <alignment horizontal="right" vertical="center" wrapText="1"/>
    </xf>
    <xf numFmtId="176" fontId="4" fillId="2" borderId="4" xfId="0" applyNumberFormat="1" applyFont="1" applyFill="1" applyBorder="1" applyAlignment="1">
      <alignment horizontal="right" vertical="center" wrapText="1"/>
    </xf>
    <xf numFmtId="176" fontId="8" fillId="2" borderId="32" xfId="0" applyNumberFormat="1" applyFont="1" applyFill="1" applyBorder="1" applyAlignment="1">
      <alignment horizontal="right" vertical="center" wrapText="1"/>
    </xf>
    <xf numFmtId="176" fontId="8" fillId="2" borderId="6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4" fillId="0" borderId="65" xfId="0" applyNumberFormat="1" applyFont="1" applyBorder="1" applyAlignment="1">
      <alignment horizontal="right" vertical="center"/>
    </xf>
    <xf numFmtId="0" fontId="15" fillId="0" borderId="67" xfId="0" applyFont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8" fillId="3" borderId="39" xfId="0" applyNumberFormat="1" applyFont="1" applyFill="1" applyBorder="1" applyAlignment="1">
      <alignment horizontal="right" vertical="center" wrapText="1"/>
    </xf>
    <xf numFmtId="176" fontId="19" fillId="3" borderId="39" xfId="0" applyNumberFormat="1" applyFont="1" applyFill="1" applyBorder="1" applyAlignment="1">
      <alignment horizontal="right" vertical="center" wrapText="1"/>
    </xf>
    <xf numFmtId="0" fontId="4" fillId="0" borderId="4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3" xfId="0" applyBorder="1">
      <alignment vertical="center"/>
    </xf>
    <xf numFmtId="176" fontId="5" fillId="0" borderId="73" xfId="0" applyNumberFormat="1" applyFont="1" applyBorder="1" applyAlignment="1">
      <alignment horizontal="right" vertical="center"/>
    </xf>
    <xf numFmtId="0" fontId="5" fillId="4" borderId="27" xfId="0" applyFont="1" applyFill="1" applyBorder="1" applyAlignment="1">
      <alignment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176" fontId="19" fillId="3" borderId="23" xfId="0" applyNumberFormat="1" applyFont="1" applyFill="1" applyBorder="1" applyAlignment="1">
      <alignment horizontal="right" vertical="center" wrapText="1"/>
    </xf>
    <xf numFmtId="176" fontId="5" fillId="0" borderId="20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8" fillId="3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176" fontId="5" fillId="0" borderId="22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176" fontId="4" fillId="0" borderId="77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right" vertical="center"/>
    </xf>
    <xf numFmtId="176" fontId="8" fillId="0" borderId="78" xfId="0" applyNumberFormat="1" applyFont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176" fontId="4" fillId="0" borderId="3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8" fillId="0" borderId="37" xfId="0" applyNumberFormat="1" applyFont="1" applyBorder="1" applyAlignment="1">
      <alignment horizontal="right" vertical="center"/>
    </xf>
    <xf numFmtId="176" fontId="0" fillId="0" borderId="23" xfId="0" applyNumberFormat="1" applyBorder="1">
      <alignment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vertical="center" wrapText="1"/>
    </xf>
    <xf numFmtId="176" fontId="4" fillId="0" borderId="10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5" fillId="0" borderId="60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4" fillId="5" borderId="4" xfId="0" applyNumberFormat="1" applyFont="1" applyFill="1" applyBorder="1" applyAlignment="1">
      <alignment horizontal="right" vertical="center"/>
    </xf>
    <xf numFmtId="3" fontId="16" fillId="5" borderId="53" xfId="0" applyNumberFormat="1" applyFont="1" applyFill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/>
    </xf>
    <xf numFmtId="0" fontId="15" fillId="0" borderId="80" xfId="0" applyFont="1" applyBorder="1" applyAlignment="1">
      <alignment vertical="center" wrapText="1"/>
    </xf>
    <xf numFmtId="3" fontId="16" fillId="3" borderId="53" xfId="0" applyNumberFormat="1" applyFont="1" applyFill="1" applyBorder="1" applyAlignment="1">
      <alignment horizontal="right" vertical="center" wrapText="1"/>
    </xf>
    <xf numFmtId="177" fontId="4" fillId="0" borderId="10" xfId="0" applyNumberFormat="1" applyFont="1" applyBorder="1" applyAlignment="1">
      <alignment horizontal="center" vertical="center"/>
    </xf>
    <xf numFmtId="177" fontId="5" fillId="0" borderId="6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0" fontId="0" fillId="0" borderId="41" xfId="0" applyBorder="1">
      <alignment vertical="center"/>
    </xf>
    <xf numFmtId="177" fontId="14" fillId="0" borderId="2" xfId="0" applyNumberFormat="1" applyFont="1" applyBorder="1" applyAlignment="1">
      <alignment horizontal="right" vertical="center" wrapText="1"/>
    </xf>
    <xf numFmtId="177" fontId="0" fillId="3" borderId="0" xfId="0" applyNumberForma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0" fontId="6" fillId="0" borderId="43" xfId="0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177" fontId="4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6" fillId="0" borderId="77" xfId="0" applyFont="1" applyBorder="1" applyAlignment="1">
      <alignment horizontal="left" vertical="center" wrapText="1"/>
    </xf>
    <xf numFmtId="0" fontId="6" fillId="0" borderId="43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177" fontId="11" fillId="0" borderId="2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77" fontId="4" fillId="2" borderId="25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>
      <alignment vertical="center"/>
    </xf>
    <xf numFmtId="177" fontId="0" fillId="2" borderId="26" xfId="0" applyNumberFormat="1" applyFill="1" applyBorder="1">
      <alignment vertical="center"/>
    </xf>
    <xf numFmtId="0" fontId="6" fillId="0" borderId="21" xfId="0" applyFont="1" applyBorder="1" applyAlignment="1">
      <alignment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>
      <alignment vertical="center"/>
    </xf>
    <xf numFmtId="177" fontId="0" fillId="2" borderId="2" xfId="0" applyNumberFormat="1" applyFill="1" applyBorder="1">
      <alignment vertical="center"/>
    </xf>
    <xf numFmtId="177" fontId="8" fillId="2" borderId="29" xfId="0" applyNumberFormat="1" applyFont="1" applyFill="1" applyBorder="1" applyAlignment="1">
      <alignment horizontal="right" vertical="center"/>
    </xf>
    <xf numFmtId="178" fontId="8" fillId="2" borderId="9" xfId="0" applyNumberFormat="1" applyFont="1" applyFill="1" applyBorder="1" applyAlignment="1">
      <alignment horizontal="right" vertical="center"/>
    </xf>
    <xf numFmtId="176" fontId="8" fillId="2" borderId="60" xfId="0" applyNumberFormat="1" applyFont="1" applyFill="1" applyBorder="1" applyAlignment="1">
      <alignment horizontal="right" vertical="center"/>
    </xf>
    <xf numFmtId="177" fontId="8" fillId="2" borderId="60" xfId="0" applyNumberFormat="1" applyFont="1" applyFill="1" applyBorder="1" applyAlignment="1">
      <alignment horizontal="right" vertical="center"/>
    </xf>
    <xf numFmtId="178" fontId="8" fillId="2" borderId="27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>
      <alignment vertical="center"/>
    </xf>
    <xf numFmtId="177" fontId="8" fillId="2" borderId="6" xfId="0" applyNumberFormat="1" applyFont="1" applyFill="1" applyBorder="1">
      <alignment vertical="center"/>
    </xf>
    <xf numFmtId="0" fontId="6" fillId="0" borderId="28" xfId="0" applyFont="1" applyBorder="1" applyAlignment="1">
      <alignment horizontal="left" vertical="center" wrapText="1"/>
    </xf>
    <xf numFmtId="177" fontId="0" fillId="0" borderId="0" xfId="0" applyNumberFormat="1" applyAlignment="1">
      <alignment horizontal="right" vertical="center"/>
    </xf>
    <xf numFmtId="176" fontId="5" fillId="4" borderId="6" xfId="0" applyNumberFormat="1" applyFont="1" applyFill="1" applyBorder="1" applyAlignment="1">
      <alignment horizontal="right" vertical="center"/>
    </xf>
    <xf numFmtId="176" fontId="5" fillId="4" borderId="28" xfId="0" applyNumberFormat="1" applyFont="1" applyFill="1" applyBorder="1" applyAlignment="1">
      <alignment horizontal="right" vertical="center"/>
    </xf>
    <xf numFmtId="176" fontId="5" fillId="4" borderId="6" xfId="0" applyNumberFormat="1" applyFont="1" applyFill="1" applyBorder="1">
      <alignment vertical="center"/>
    </xf>
    <xf numFmtId="176" fontId="5" fillId="4" borderId="60" xfId="0" applyNumberFormat="1" applyFont="1" applyFill="1" applyBorder="1">
      <alignment vertical="center"/>
    </xf>
    <xf numFmtId="177" fontId="4" fillId="0" borderId="77" xfId="0" applyNumberFormat="1" applyFont="1" applyBorder="1" applyAlignment="1">
      <alignment horizontal="center" vertical="center"/>
    </xf>
    <xf numFmtId="177" fontId="5" fillId="4" borderId="28" xfId="0" applyNumberFormat="1" applyFont="1" applyFill="1" applyBorder="1" applyAlignment="1">
      <alignment horizontal="right" vertical="center"/>
    </xf>
    <xf numFmtId="177" fontId="5" fillId="0" borderId="41" xfId="0" applyNumberFormat="1" applyFont="1" applyBorder="1" applyAlignment="1">
      <alignment horizontal="right" vertical="center"/>
    </xf>
    <xf numFmtId="177" fontId="4" fillId="0" borderId="43" xfId="0" applyNumberFormat="1" applyFont="1" applyBorder="1" applyAlignment="1">
      <alignment horizontal="right" vertical="center"/>
    </xf>
    <xf numFmtId="177" fontId="5" fillId="0" borderId="43" xfId="0" applyNumberFormat="1" applyFont="1" applyBorder="1" applyAlignment="1">
      <alignment horizontal="right" vertical="center"/>
    </xf>
    <xf numFmtId="177" fontId="4" fillId="0" borderId="43" xfId="0" applyNumberFormat="1" applyFont="1" applyBorder="1">
      <alignment vertical="center"/>
    </xf>
    <xf numFmtId="177" fontId="5" fillId="0" borderId="43" xfId="0" applyNumberFormat="1" applyFont="1" applyBorder="1" applyAlignment="1">
      <alignment vertical="center" wrapText="1"/>
    </xf>
    <xf numFmtId="177" fontId="4" fillId="0" borderId="77" xfId="0" applyNumberFormat="1" applyFont="1" applyBorder="1">
      <alignment vertical="center"/>
    </xf>
    <xf numFmtId="177" fontId="5" fillId="0" borderId="77" xfId="0" applyNumberFormat="1" applyFont="1" applyBorder="1">
      <alignment vertical="center"/>
    </xf>
    <xf numFmtId="177" fontId="4" fillId="0" borderId="77" xfId="0" applyNumberFormat="1" applyFont="1" applyBorder="1" applyAlignment="1">
      <alignment horizontal="right" vertical="center"/>
    </xf>
    <xf numFmtId="177" fontId="5" fillId="0" borderId="77" xfId="0" applyNumberFormat="1" applyFont="1" applyBorder="1" applyAlignment="1">
      <alignment horizontal="right" vertical="center"/>
    </xf>
    <xf numFmtId="177" fontId="5" fillId="0" borderId="28" xfId="0" applyNumberFormat="1" applyFont="1" applyBorder="1">
      <alignment vertical="center"/>
    </xf>
    <xf numFmtId="177" fontId="5" fillId="4" borderId="79" xfId="0" applyNumberFormat="1" applyFont="1" applyFill="1" applyBorder="1">
      <alignment vertical="center"/>
    </xf>
    <xf numFmtId="177" fontId="5" fillId="0" borderId="0" xfId="0" applyNumberFormat="1" applyFont="1">
      <alignment vertical="center"/>
    </xf>
    <xf numFmtId="177" fontId="4" fillId="0" borderId="3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177" fontId="4" fillId="3" borderId="7" xfId="0" applyNumberFormat="1" applyFont="1" applyFill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177" fontId="4" fillId="3" borderId="13" xfId="0" applyNumberFormat="1" applyFont="1" applyFill="1" applyBorder="1">
      <alignment vertical="center"/>
    </xf>
    <xf numFmtId="177" fontId="5" fillId="4" borderId="27" xfId="0" applyNumberFormat="1" applyFont="1" applyFill="1" applyBorder="1">
      <alignment vertical="center"/>
    </xf>
    <xf numFmtId="176" fontId="5" fillId="4" borderId="73" xfId="0" applyNumberFormat="1" applyFont="1" applyFill="1" applyBorder="1">
      <alignment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72" xfId="0" applyNumberFormat="1" applyFont="1" applyBorder="1">
      <alignment vertical="center"/>
    </xf>
    <xf numFmtId="176" fontId="4" fillId="0" borderId="81" xfId="0" applyNumberFormat="1" applyFont="1" applyBorder="1">
      <alignment vertical="center"/>
    </xf>
    <xf numFmtId="177" fontId="4" fillId="0" borderId="21" xfId="0" applyNumberFormat="1" applyFont="1" applyBorder="1">
      <alignment vertical="center"/>
    </xf>
    <xf numFmtId="176" fontId="5" fillId="3" borderId="60" xfId="0" applyNumberFormat="1" applyFont="1" applyFill="1" applyBorder="1">
      <alignment vertical="center"/>
    </xf>
    <xf numFmtId="177" fontId="5" fillId="3" borderId="79" xfId="0" applyNumberFormat="1" applyFont="1" applyFill="1" applyBorder="1">
      <alignment vertical="center"/>
    </xf>
    <xf numFmtId="176" fontId="0" fillId="0" borderId="0" xfId="0" applyNumberFormat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176" fontId="27" fillId="0" borderId="12" xfId="0" applyNumberFormat="1" applyFont="1" applyBorder="1" applyAlignment="1">
      <alignment horizontal="right" vertical="center"/>
    </xf>
    <xf numFmtId="0" fontId="28" fillId="0" borderId="62" xfId="0" applyFont="1" applyBorder="1" applyAlignment="1">
      <alignment vertical="center" wrapText="1"/>
    </xf>
    <xf numFmtId="0" fontId="28" fillId="0" borderId="61" xfId="0" applyFont="1" applyBorder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25" fillId="0" borderId="61" xfId="0" applyFont="1" applyBorder="1" applyAlignment="1">
      <alignment vertical="center" wrapText="1"/>
    </xf>
    <xf numFmtId="176" fontId="31" fillId="0" borderId="0" xfId="0" applyNumberFormat="1" applyFont="1">
      <alignment vertical="center"/>
    </xf>
    <xf numFmtId="176" fontId="31" fillId="0" borderId="0" xfId="0" applyNumberFormat="1" applyFont="1" applyAlignment="1">
      <alignment vertical="top"/>
    </xf>
    <xf numFmtId="176" fontId="31" fillId="0" borderId="0" xfId="0" applyNumberFormat="1" applyFont="1" applyAlignment="1">
      <alignment horizontal="left" vertical="center"/>
    </xf>
    <xf numFmtId="176" fontId="31" fillId="0" borderId="0" xfId="0" applyNumberFormat="1" applyFont="1" applyAlignment="1">
      <alignment horizontal="left" vertical="top"/>
    </xf>
    <xf numFmtId="176" fontId="0" fillId="0" borderId="3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16" fillId="0" borderId="53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 wrapText="1"/>
    </xf>
    <xf numFmtId="177" fontId="5" fillId="0" borderId="4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27" fillId="0" borderId="12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5" fillId="0" borderId="73" xfId="0" applyNumberFormat="1" applyFont="1" applyBorder="1" applyAlignment="1">
      <alignment horizontal="right" vertical="center"/>
    </xf>
    <xf numFmtId="177" fontId="5" fillId="0" borderId="28" xfId="0" applyNumberFormat="1" applyFont="1" applyBorder="1" applyAlignment="1">
      <alignment horizontal="right" vertical="center"/>
    </xf>
    <xf numFmtId="177" fontId="5" fillId="0" borderId="79" xfId="0" applyNumberFormat="1" applyFont="1" applyBorder="1">
      <alignment vertical="center"/>
    </xf>
    <xf numFmtId="0" fontId="29" fillId="0" borderId="67" xfId="0" applyFont="1" applyBorder="1" applyAlignment="1">
      <alignment vertical="center" wrapText="1"/>
    </xf>
    <xf numFmtId="0" fontId="3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3" fontId="16" fillId="3" borderId="6" xfId="0" applyNumberFormat="1" applyFont="1" applyFill="1" applyBorder="1" applyAlignment="1">
      <alignment horizontal="right" vertical="center" wrapText="1"/>
    </xf>
    <xf numFmtId="177" fontId="4" fillId="0" borderId="9" xfId="0" applyNumberFormat="1" applyFont="1" applyBorder="1" applyAlignment="1">
      <alignment horizontal="right" vertical="center"/>
    </xf>
    <xf numFmtId="0" fontId="0" fillId="0" borderId="55" xfId="0" applyBorder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25" xfId="0" applyNumberFormat="1" applyFont="1" applyBorder="1">
      <alignment vertical="center"/>
    </xf>
    <xf numFmtId="177" fontId="5" fillId="0" borderId="17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>
      <alignment vertical="center"/>
    </xf>
    <xf numFmtId="177" fontId="5" fillId="3" borderId="9" xfId="0" applyNumberFormat="1" applyFont="1" applyFill="1" applyBorder="1">
      <alignment vertical="center"/>
    </xf>
    <xf numFmtId="3" fontId="19" fillId="0" borderId="83" xfId="0" applyNumberFormat="1" applyFont="1" applyBorder="1" applyAlignment="1">
      <alignment horizontal="right" vertical="center" wrapText="1"/>
    </xf>
    <xf numFmtId="3" fontId="35" fillId="0" borderId="83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center" vertical="center"/>
    </xf>
    <xf numFmtId="3" fontId="19" fillId="0" borderId="52" xfId="0" applyNumberFormat="1" applyFont="1" applyBorder="1" applyAlignment="1">
      <alignment horizontal="right" vertical="center" wrapText="1"/>
    </xf>
    <xf numFmtId="3" fontId="35" fillId="0" borderId="84" xfId="0" applyNumberFormat="1" applyFont="1" applyBorder="1" applyAlignment="1">
      <alignment horizontal="right" vertical="center" wrapText="1"/>
    </xf>
    <xf numFmtId="176" fontId="17" fillId="0" borderId="2" xfId="0" applyNumberFormat="1" applyFont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6" fontId="17" fillId="0" borderId="6" xfId="0" applyNumberFormat="1" applyFont="1" applyBorder="1">
      <alignment vertical="center"/>
    </xf>
    <xf numFmtId="177" fontId="17" fillId="0" borderId="3" xfId="0" applyNumberFormat="1" applyFont="1" applyBorder="1" applyAlignment="1">
      <alignment horizontal="right" vertical="center"/>
    </xf>
    <xf numFmtId="49" fontId="17" fillId="0" borderId="3" xfId="0" applyNumberFormat="1" applyFont="1" applyBorder="1" applyAlignment="1">
      <alignment horizontal="right" vertical="center"/>
    </xf>
    <xf numFmtId="177" fontId="17" fillId="3" borderId="9" xfId="0" applyNumberFormat="1" applyFont="1" applyFill="1" applyBorder="1">
      <alignment vertical="center"/>
    </xf>
    <xf numFmtId="176" fontId="17" fillId="0" borderId="2" xfId="0" applyNumberFormat="1" applyFont="1" applyBorder="1">
      <alignment vertical="center"/>
    </xf>
    <xf numFmtId="3" fontId="32" fillId="3" borderId="2" xfId="0" applyNumberFormat="1" applyFont="1" applyFill="1" applyBorder="1" applyAlignment="1">
      <alignment horizontal="right" vertical="center" wrapText="1"/>
    </xf>
    <xf numFmtId="0" fontId="17" fillId="0" borderId="2" xfId="0" applyFont="1" applyBorder="1">
      <alignment vertical="center"/>
    </xf>
    <xf numFmtId="0" fontId="17" fillId="0" borderId="85" xfId="0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17" fillId="0" borderId="28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right" vertical="center"/>
    </xf>
    <xf numFmtId="177" fontId="17" fillId="0" borderId="3" xfId="0" applyNumberFormat="1" applyFont="1" applyBorder="1">
      <alignment vertical="center"/>
    </xf>
    <xf numFmtId="0" fontId="17" fillId="0" borderId="25" xfId="0" applyFont="1" applyBorder="1">
      <alignment vertical="center"/>
    </xf>
    <xf numFmtId="176" fontId="17" fillId="0" borderId="25" xfId="0" applyNumberFormat="1" applyFont="1" applyBorder="1">
      <alignment vertical="center"/>
    </xf>
    <xf numFmtId="176" fontId="17" fillId="0" borderId="16" xfId="0" applyNumberFormat="1" applyFont="1" applyBorder="1" applyAlignment="1">
      <alignment horizontal="right" vertical="center"/>
    </xf>
    <xf numFmtId="176" fontId="17" fillId="0" borderId="9" xfId="0" applyNumberFormat="1" applyFont="1" applyBorder="1">
      <alignment vertical="center"/>
    </xf>
    <xf numFmtId="176" fontId="17" fillId="3" borderId="25" xfId="0" applyNumberFormat="1" applyFont="1" applyFill="1" applyBorder="1" applyAlignment="1">
      <alignment horizontal="right" vertical="center"/>
    </xf>
    <xf numFmtId="49" fontId="17" fillId="3" borderId="17" xfId="0" applyNumberFormat="1" applyFont="1" applyFill="1" applyBorder="1" applyAlignment="1">
      <alignment horizontal="right" vertical="center"/>
    </xf>
    <xf numFmtId="176" fontId="17" fillId="3" borderId="25" xfId="0" applyNumberFormat="1" applyFont="1" applyFill="1" applyBorder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49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3" xfId="0" applyFont="1" applyBorder="1" applyAlignment="1"/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0" fontId="34" fillId="0" borderId="13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1" fillId="0" borderId="82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4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17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5" fillId="0" borderId="44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176" fontId="5" fillId="0" borderId="36" xfId="0" applyNumberFormat="1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left" wrapText="1"/>
    </xf>
    <xf numFmtId="0" fontId="0" fillId="0" borderId="66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4" fillId="0" borderId="56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</cellXfs>
  <cellStyles count="6">
    <cellStyle name="백분율 2" xfId="2" xr:uid="{F7DC1E30-0E76-49D6-BFC3-B30AB70D94DE}"/>
    <cellStyle name="쉼표 [0] 2" xfId="4" xr:uid="{7189750A-F630-442C-B1A5-11BC7E32783A}"/>
    <cellStyle name="쉼표 [0] 3" xfId="3" xr:uid="{83587575-8C69-4DB7-BDAF-6051380F1E82}"/>
    <cellStyle name="표준" xfId="0" builtinId="0"/>
    <cellStyle name="표준 2" xfId="5" xr:uid="{A77F6DD5-D680-417B-BFFC-421E102FFA1C}"/>
    <cellStyle name="표준 3" xfId="1" xr:uid="{A7584BB8-2785-4A36-8C34-D8A976EF5ED9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FD43-3E95-4026-9138-C383F9BCA5AF}">
  <sheetPr>
    <pageSetUpPr fitToPage="1"/>
  </sheetPr>
  <dimension ref="B1:N34"/>
  <sheetViews>
    <sheetView zoomScaleNormal="100" zoomScaleSheetLayoutView="75" workbookViewId="0">
      <selection activeCell="F13" sqref="F13"/>
    </sheetView>
  </sheetViews>
  <sheetFormatPr defaultColWidth="9" defaultRowHeight="17" x14ac:dyDescent="0.45"/>
  <cols>
    <col min="1" max="1" width="3" customWidth="1"/>
    <col min="2" max="2" width="12" customWidth="1"/>
    <col min="3" max="3" width="12.75" customWidth="1"/>
    <col min="4" max="4" width="13.75" customWidth="1"/>
    <col min="5" max="5" width="13.75" style="14" customWidth="1"/>
    <col min="6" max="6" width="13.75" customWidth="1"/>
    <col min="7" max="7" width="13.83203125" style="1" customWidth="1"/>
    <col min="8" max="8" width="8.08203125" customWidth="1"/>
    <col min="9" max="9" width="9.75" style="51" customWidth="1"/>
    <col min="10" max="10" width="23.33203125" style="14" customWidth="1"/>
    <col min="11" max="11" width="16.5" style="14" customWidth="1"/>
    <col min="12" max="12" width="15.5" style="14" customWidth="1"/>
    <col min="13" max="13" width="14.75" style="164" customWidth="1"/>
    <col min="14" max="14" width="7.83203125" customWidth="1"/>
    <col min="18" max="18" width="21.75" customWidth="1"/>
  </cols>
  <sheetData>
    <row r="1" spans="2:14" ht="58.5" customHeight="1" x14ac:dyDescent="0.45">
      <c r="B1" s="342" t="s">
        <v>164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2:14" ht="30" customHeight="1" thickBot="1" x14ac:dyDescent="0.5">
      <c r="B2" s="343" t="s">
        <v>115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2:14" ht="30" customHeight="1" x14ac:dyDescent="0.45">
      <c r="B3" s="344" t="s">
        <v>28</v>
      </c>
      <c r="C3" s="345"/>
      <c r="D3" s="345"/>
      <c r="E3" s="345"/>
      <c r="F3" s="345"/>
      <c r="G3" s="346"/>
      <c r="H3" s="344" t="s">
        <v>39</v>
      </c>
      <c r="I3" s="345"/>
      <c r="J3" s="345"/>
      <c r="K3" s="345"/>
      <c r="L3" s="345"/>
      <c r="M3" s="346"/>
    </row>
    <row r="4" spans="2:14" ht="30" customHeight="1" x14ac:dyDescent="0.45">
      <c r="B4" s="246" t="s">
        <v>22</v>
      </c>
      <c r="C4" s="245" t="s">
        <v>20</v>
      </c>
      <c r="D4" s="20" t="s">
        <v>24</v>
      </c>
      <c r="E4" s="52" t="s">
        <v>116</v>
      </c>
      <c r="F4" s="248" t="s">
        <v>117</v>
      </c>
      <c r="G4" s="119" t="s">
        <v>112</v>
      </c>
      <c r="H4" s="21" t="s">
        <v>22</v>
      </c>
      <c r="I4" s="245" t="s">
        <v>20</v>
      </c>
      <c r="J4" s="52" t="s">
        <v>24</v>
      </c>
      <c r="K4" s="52" t="s">
        <v>116</v>
      </c>
      <c r="L4" s="248" t="s">
        <v>117</v>
      </c>
      <c r="M4" s="199" t="s">
        <v>112</v>
      </c>
    </row>
    <row r="5" spans="2:14" ht="30" customHeight="1" thickBot="1" x14ac:dyDescent="0.5">
      <c r="B5" s="347" t="s">
        <v>38</v>
      </c>
      <c r="C5" s="348"/>
      <c r="D5" s="331"/>
      <c r="E5" s="125">
        <f>E6+E9</f>
        <v>185260000</v>
      </c>
      <c r="F5" s="125">
        <f>F6+F9</f>
        <v>185260000</v>
      </c>
      <c r="G5" s="120">
        <f>F5-E5</f>
        <v>0</v>
      </c>
      <c r="H5" s="347" t="s">
        <v>38</v>
      </c>
      <c r="I5" s="348"/>
      <c r="J5" s="331"/>
      <c r="K5" s="138">
        <f>K30+K32</f>
        <v>185260000</v>
      </c>
      <c r="L5" s="125">
        <f>L30+L32</f>
        <v>185260000</v>
      </c>
      <c r="M5" s="262">
        <f>L5-K5</f>
        <v>0</v>
      </c>
    </row>
    <row r="6" spans="2:14" ht="27" customHeight="1" x14ac:dyDescent="0.45">
      <c r="B6" s="332" t="s">
        <v>6</v>
      </c>
      <c r="C6" s="335" t="s">
        <v>12</v>
      </c>
      <c r="D6" s="336"/>
      <c r="E6" s="126">
        <f>E7+E8</f>
        <v>182960000</v>
      </c>
      <c r="F6" s="126">
        <f>F7+F8</f>
        <v>182960000</v>
      </c>
      <c r="G6" s="121">
        <f t="shared" ref="G6:G10" si="0">F6-E6</f>
        <v>0</v>
      </c>
      <c r="H6" s="337" t="s">
        <v>16</v>
      </c>
      <c r="I6" s="339" t="s">
        <v>18</v>
      </c>
      <c r="J6" s="53" t="s">
        <v>7</v>
      </c>
      <c r="K6" s="141">
        <f>K7+K8+K9+K10</f>
        <v>152904850</v>
      </c>
      <c r="L6" s="131">
        <f>L7+L8+L9+L10</f>
        <v>152904850</v>
      </c>
      <c r="M6" s="201">
        <f t="shared" ref="M6:M32" si="1">L6-K6</f>
        <v>0</v>
      </c>
    </row>
    <row r="7" spans="2:14" ht="27" customHeight="1" x14ac:dyDescent="0.45">
      <c r="B7" s="333"/>
      <c r="C7" s="251" t="s">
        <v>0</v>
      </c>
      <c r="D7" s="251" t="s">
        <v>0</v>
      </c>
      <c r="E7" s="9">
        <v>87340000</v>
      </c>
      <c r="F7" s="9">
        <v>87340000</v>
      </c>
      <c r="G7" s="240">
        <f t="shared" si="0"/>
        <v>0</v>
      </c>
      <c r="H7" s="325"/>
      <c r="I7" s="328"/>
      <c r="J7" s="54" t="s">
        <v>11</v>
      </c>
      <c r="K7" s="84">
        <v>90708000</v>
      </c>
      <c r="L7" s="84">
        <v>90708000</v>
      </c>
      <c r="M7" s="202">
        <f t="shared" si="1"/>
        <v>0</v>
      </c>
    </row>
    <row r="8" spans="2:14" ht="27" customHeight="1" thickBot="1" x14ac:dyDescent="0.5">
      <c r="B8" s="334"/>
      <c r="C8" s="13" t="s">
        <v>58</v>
      </c>
      <c r="D8" s="13" t="s">
        <v>58</v>
      </c>
      <c r="E8" s="15">
        <v>95620000</v>
      </c>
      <c r="F8" s="15">
        <v>95620000</v>
      </c>
      <c r="G8" s="241">
        <f t="shared" si="0"/>
        <v>0</v>
      </c>
      <c r="H8" s="325"/>
      <c r="I8" s="328"/>
      <c r="J8" s="54" t="s">
        <v>2</v>
      </c>
      <c r="K8" s="84">
        <v>11111000</v>
      </c>
      <c r="L8" s="84">
        <v>11111000</v>
      </c>
      <c r="M8" s="202">
        <f t="shared" si="1"/>
        <v>0</v>
      </c>
      <c r="N8" s="12"/>
    </row>
    <row r="9" spans="2:14" ht="27" customHeight="1" x14ac:dyDescent="0.45">
      <c r="B9" s="332" t="s">
        <v>43</v>
      </c>
      <c r="C9" s="335" t="s">
        <v>12</v>
      </c>
      <c r="D9" s="336"/>
      <c r="E9" s="129">
        <f>E10</f>
        <v>2300000</v>
      </c>
      <c r="F9" s="129">
        <f>F10</f>
        <v>2300000</v>
      </c>
      <c r="G9" s="39">
        <f t="shared" si="0"/>
        <v>0</v>
      </c>
      <c r="H9" s="325"/>
      <c r="I9" s="328"/>
      <c r="J9" s="54" t="s">
        <v>61</v>
      </c>
      <c r="K9" s="84">
        <v>10562600</v>
      </c>
      <c r="L9" s="84">
        <v>10562600</v>
      </c>
      <c r="M9" s="202">
        <f t="shared" si="1"/>
        <v>0</v>
      </c>
      <c r="N9" s="12"/>
    </row>
    <row r="10" spans="2:14" ht="27" customHeight="1" thickBot="1" x14ac:dyDescent="0.5">
      <c r="B10" s="334"/>
      <c r="C10" s="13" t="s">
        <v>42</v>
      </c>
      <c r="D10" s="40" t="s">
        <v>42</v>
      </c>
      <c r="E10" s="242">
        <v>2300000</v>
      </c>
      <c r="F10" s="38">
        <v>2300000</v>
      </c>
      <c r="G10" s="124">
        <f t="shared" si="0"/>
        <v>0</v>
      </c>
      <c r="H10" s="325"/>
      <c r="I10" s="329"/>
      <c r="J10" s="54" t="s">
        <v>27</v>
      </c>
      <c r="K10" s="84">
        <v>40523250</v>
      </c>
      <c r="L10" s="84">
        <v>40523250</v>
      </c>
      <c r="M10" s="202">
        <f t="shared" si="1"/>
        <v>0</v>
      </c>
      <c r="N10" s="2"/>
    </row>
    <row r="11" spans="2:14" ht="27" customHeight="1" x14ac:dyDescent="0.45">
      <c r="B11" s="22"/>
      <c r="G11" s="23"/>
      <c r="H11" s="325"/>
      <c r="I11" s="327" t="s">
        <v>25</v>
      </c>
      <c r="J11" s="55" t="s">
        <v>7</v>
      </c>
      <c r="K11" s="142">
        <f>K12+K13+K14+K15+K16+K17</f>
        <v>14885150</v>
      </c>
      <c r="L11" s="132">
        <f>L12+L13+L14+L15+L16+L17</f>
        <v>15685150</v>
      </c>
      <c r="M11" s="203">
        <f t="shared" si="1"/>
        <v>800000</v>
      </c>
      <c r="N11" s="11"/>
    </row>
    <row r="12" spans="2:14" ht="30.75" customHeight="1" x14ac:dyDescent="0.45">
      <c r="B12" s="22"/>
      <c r="G12" s="23"/>
      <c r="H12" s="325"/>
      <c r="I12" s="328"/>
      <c r="J12" s="56" t="s">
        <v>36</v>
      </c>
      <c r="K12" s="84">
        <v>4960000</v>
      </c>
      <c r="L12" s="84">
        <v>5760000</v>
      </c>
      <c r="M12" s="202">
        <f t="shared" si="1"/>
        <v>800000</v>
      </c>
      <c r="N12" s="11"/>
    </row>
    <row r="13" spans="2:14" ht="30" customHeight="1" x14ac:dyDescent="0.45">
      <c r="B13" s="22"/>
      <c r="G13" s="23"/>
      <c r="H13" s="325"/>
      <c r="I13" s="328"/>
      <c r="J13" s="56" t="s">
        <v>37</v>
      </c>
      <c r="K13" s="84">
        <v>3575150</v>
      </c>
      <c r="L13" s="84">
        <v>3575150</v>
      </c>
      <c r="M13" s="202">
        <f t="shared" si="1"/>
        <v>0</v>
      </c>
      <c r="N13" s="11"/>
    </row>
    <row r="14" spans="2:14" ht="27" customHeight="1" x14ac:dyDescent="0.45">
      <c r="B14" s="22"/>
      <c r="G14" s="23"/>
      <c r="H14" s="325"/>
      <c r="I14" s="328"/>
      <c r="J14" s="54" t="s">
        <v>56</v>
      </c>
      <c r="K14" s="84">
        <v>4800000</v>
      </c>
      <c r="L14" s="84">
        <v>4800000</v>
      </c>
      <c r="M14" s="202">
        <f t="shared" si="1"/>
        <v>0</v>
      </c>
      <c r="N14" s="11"/>
    </row>
    <row r="15" spans="2:14" ht="27" customHeight="1" x14ac:dyDescent="0.45">
      <c r="B15" s="22"/>
      <c r="G15" s="23"/>
      <c r="H15" s="325"/>
      <c r="I15" s="328"/>
      <c r="J15" s="54" t="s">
        <v>19</v>
      </c>
      <c r="K15" s="84">
        <v>250000</v>
      </c>
      <c r="L15" s="84">
        <v>250000</v>
      </c>
      <c r="M15" s="202">
        <f t="shared" si="1"/>
        <v>0</v>
      </c>
      <c r="N15" s="11"/>
    </row>
    <row r="16" spans="2:14" ht="27" customHeight="1" x14ac:dyDescent="0.45">
      <c r="B16" s="22"/>
      <c r="G16" s="23"/>
      <c r="H16" s="325"/>
      <c r="I16" s="328"/>
      <c r="J16" s="54" t="s">
        <v>40</v>
      </c>
      <c r="K16" s="84">
        <v>500000</v>
      </c>
      <c r="L16" s="84">
        <v>500000</v>
      </c>
      <c r="M16" s="202">
        <f t="shared" si="1"/>
        <v>0</v>
      </c>
      <c r="N16" s="11"/>
    </row>
    <row r="17" spans="2:14" ht="27" customHeight="1" x14ac:dyDescent="0.45">
      <c r="B17" s="22"/>
      <c r="G17" s="23"/>
      <c r="H17" s="325"/>
      <c r="I17" s="328"/>
      <c r="J17" s="56" t="s">
        <v>5</v>
      </c>
      <c r="K17" s="133">
        <v>800000</v>
      </c>
      <c r="L17" s="133">
        <v>800000</v>
      </c>
      <c r="M17" s="204">
        <f t="shared" si="1"/>
        <v>0</v>
      </c>
      <c r="N17" s="11"/>
    </row>
    <row r="18" spans="2:14" ht="27" customHeight="1" x14ac:dyDescent="0.45">
      <c r="B18" s="22"/>
      <c r="G18" s="23"/>
      <c r="H18" s="338"/>
      <c r="I18" s="340" t="s">
        <v>35</v>
      </c>
      <c r="J18" s="341"/>
      <c r="K18" s="134">
        <f>K11+K6</f>
        <v>167790000</v>
      </c>
      <c r="L18" s="134">
        <f>L6+L11</f>
        <v>168590000</v>
      </c>
      <c r="M18" s="205">
        <f t="shared" si="1"/>
        <v>800000</v>
      </c>
    </row>
    <row r="19" spans="2:14" ht="27" customHeight="1" x14ac:dyDescent="0.45">
      <c r="B19" s="22"/>
      <c r="G19" s="23"/>
      <c r="H19" s="317" t="s">
        <v>34</v>
      </c>
      <c r="I19" s="320" t="s">
        <v>17</v>
      </c>
      <c r="J19" s="251" t="s">
        <v>59</v>
      </c>
      <c r="K19" s="135">
        <v>500000</v>
      </c>
      <c r="L19" s="135">
        <v>0</v>
      </c>
      <c r="M19" s="206">
        <f t="shared" si="1"/>
        <v>-500000</v>
      </c>
    </row>
    <row r="20" spans="2:14" ht="27" customHeight="1" x14ac:dyDescent="0.45">
      <c r="B20" s="22"/>
      <c r="G20" s="23"/>
      <c r="H20" s="318"/>
      <c r="I20" s="321"/>
      <c r="J20" s="106" t="s">
        <v>44</v>
      </c>
      <c r="K20" s="135">
        <v>300000</v>
      </c>
      <c r="L20" s="135">
        <v>0</v>
      </c>
      <c r="M20" s="206">
        <f t="shared" si="1"/>
        <v>-300000</v>
      </c>
    </row>
    <row r="21" spans="2:14" ht="27" customHeight="1" x14ac:dyDescent="0.45">
      <c r="B21" s="22"/>
      <c r="G21" s="23"/>
      <c r="H21" s="319"/>
      <c r="I21" s="322" t="s">
        <v>35</v>
      </c>
      <c r="J21" s="323"/>
      <c r="K21" s="136">
        <f>K19+K20</f>
        <v>800000</v>
      </c>
      <c r="L21" s="136">
        <f>L19+L20</f>
        <v>0</v>
      </c>
      <c r="M21" s="207">
        <f t="shared" si="1"/>
        <v>-800000</v>
      </c>
    </row>
    <row r="22" spans="2:14" ht="27" customHeight="1" x14ac:dyDescent="0.45">
      <c r="B22" s="22"/>
      <c r="G22" s="23"/>
      <c r="H22" s="324" t="s">
        <v>26</v>
      </c>
      <c r="I22" s="327" t="s">
        <v>25</v>
      </c>
      <c r="J22" s="55" t="s">
        <v>7</v>
      </c>
      <c r="K22" s="142">
        <f>K23+K24+K25+K26</f>
        <v>11710000</v>
      </c>
      <c r="L22" s="132">
        <f t="shared" ref="L22:M22" si="2">L23+L24+L25+L26</f>
        <v>11710000</v>
      </c>
      <c r="M22" s="203">
        <f t="shared" si="2"/>
        <v>0</v>
      </c>
    </row>
    <row r="23" spans="2:14" ht="27" customHeight="1" x14ac:dyDescent="0.45">
      <c r="B23" s="22"/>
      <c r="G23" s="23"/>
      <c r="H23" s="325"/>
      <c r="I23" s="328"/>
      <c r="J23" s="54" t="s">
        <v>21</v>
      </c>
      <c r="K23" s="84">
        <v>8640000</v>
      </c>
      <c r="L23" s="84">
        <v>8640000</v>
      </c>
      <c r="M23" s="202">
        <f t="shared" si="1"/>
        <v>0</v>
      </c>
    </row>
    <row r="24" spans="2:14" ht="27" customHeight="1" x14ac:dyDescent="0.45">
      <c r="B24" s="22"/>
      <c r="G24" s="23"/>
      <c r="H24" s="325"/>
      <c r="I24" s="328"/>
      <c r="J24" s="54" t="s">
        <v>10</v>
      </c>
      <c r="K24" s="84">
        <v>720000</v>
      </c>
      <c r="L24" s="84">
        <v>720000</v>
      </c>
      <c r="M24" s="202">
        <f t="shared" si="1"/>
        <v>0</v>
      </c>
    </row>
    <row r="25" spans="2:14" ht="27" customHeight="1" x14ac:dyDescent="0.45">
      <c r="B25" s="22"/>
      <c r="G25" s="23"/>
      <c r="H25" s="325"/>
      <c r="I25" s="328"/>
      <c r="J25" s="54" t="s">
        <v>152</v>
      </c>
      <c r="K25" s="84">
        <v>250000</v>
      </c>
      <c r="L25" s="84">
        <v>250000</v>
      </c>
      <c r="M25" s="202">
        <f t="shared" si="1"/>
        <v>0</v>
      </c>
    </row>
    <row r="26" spans="2:14" ht="27" customHeight="1" x14ac:dyDescent="0.45">
      <c r="B26" s="22"/>
      <c r="G26" s="23"/>
      <c r="H26" s="325"/>
      <c r="I26" s="329"/>
      <c r="J26" s="248" t="s">
        <v>23</v>
      </c>
      <c r="K26" s="247">
        <v>2100000</v>
      </c>
      <c r="L26" s="247">
        <v>2100000</v>
      </c>
      <c r="M26" s="208">
        <f t="shared" si="1"/>
        <v>0</v>
      </c>
    </row>
    <row r="27" spans="2:14" ht="27" customHeight="1" x14ac:dyDescent="0.45">
      <c r="B27" s="22"/>
      <c r="G27" s="23"/>
      <c r="H27" s="325"/>
      <c r="I27" s="327" t="s">
        <v>26</v>
      </c>
      <c r="J27" s="55" t="s">
        <v>7</v>
      </c>
      <c r="K27" s="136">
        <f>K28</f>
        <v>2660000</v>
      </c>
      <c r="L27" s="137">
        <f>L28</f>
        <v>2660000</v>
      </c>
      <c r="M27" s="209">
        <f t="shared" si="1"/>
        <v>0</v>
      </c>
    </row>
    <row r="28" spans="2:14" ht="27" customHeight="1" x14ac:dyDescent="0.45">
      <c r="B28" s="22"/>
      <c r="G28" s="23"/>
      <c r="H28" s="325"/>
      <c r="I28" s="329"/>
      <c r="J28" s="54" t="s">
        <v>32</v>
      </c>
      <c r="K28" s="133">
        <v>2660000</v>
      </c>
      <c r="L28" s="133">
        <v>2660000</v>
      </c>
      <c r="M28" s="204">
        <f t="shared" si="1"/>
        <v>0</v>
      </c>
    </row>
    <row r="29" spans="2:14" ht="27" customHeight="1" thickBot="1" x14ac:dyDescent="0.5">
      <c r="B29" s="22"/>
      <c r="G29" s="23"/>
      <c r="H29" s="326"/>
      <c r="I29" s="330" t="s">
        <v>35</v>
      </c>
      <c r="J29" s="331"/>
      <c r="K29" s="138">
        <f>K22+K27</f>
        <v>14370000</v>
      </c>
      <c r="L29" s="138">
        <f>L22+L27</f>
        <v>14370000</v>
      </c>
      <c r="M29" s="210">
        <f t="shared" si="1"/>
        <v>0</v>
      </c>
    </row>
    <row r="30" spans="2:14" ht="27" customHeight="1" thickBot="1" x14ac:dyDescent="0.5">
      <c r="B30" s="22"/>
      <c r="G30" s="23"/>
      <c r="H30" s="312" t="s">
        <v>33</v>
      </c>
      <c r="I30" s="313"/>
      <c r="J30" s="314"/>
      <c r="K30" s="139">
        <f>K29+K21+K18</f>
        <v>182960000</v>
      </c>
      <c r="L30" s="139">
        <f>L29+L21+L18</f>
        <v>182960000</v>
      </c>
      <c r="M30" s="263">
        <f t="shared" si="1"/>
        <v>0</v>
      </c>
    </row>
    <row r="31" spans="2:14" ht="27" customHeight="1" thickBot="1" x14ac:dyDescent="0.5">
      <c r="B31" s="22"/>
      <c r="G31" s="23"/>
      <c r="H31" s="243" t="s">
        <v>43</v>
      </c>
      <c r="I31" s="245" t="s">
        <v>114</v>
      </c>
      <c r="J31" s="248" t="s">
        <v>113</v>
      </c>
      <c r="K31" s="140">
        <v>2300000</v>
      </c>
      <c r="L31" s="135">
        <v>2300000</v>
      </c>
      <c r="M31" s="206">
        <f t="shared" si="1"/>
        <v>0</v>
      </c>
    </row>
    <row r="32" spans="2:14" ht="27" customHeight="1" thickBot="1" x14ac:dyDescent="0.5">
      <c r="B32" s="24"/>
      <c r="C32" s="25"/>
      <c r="D32" s="25"/>
      <c r="E32" s="130"/>
      <c r="F32" s="25"/>
      <c r="G32" s="26"/>
      <c r="H32" s="315" t="s">
        <v>33</v>
      </c>
      <c r="I32" s="316"/>
      <c r="J32" s="316"/>
      <c r="K32" s="139">
        <v>2300000</v>
      </c>
      <c r="L32" s="139">
        <v>2300000</v>
      </c>
      <c r="M32" s="263">
        <f t="shared" si="1"/>
        <v>0</v>
      </c>
    </row>
    <row r="33" spans="8:13" ht="21" customHeight="1" x14ac:dyDescent="0.45">
      <c r="H33" s="57"/>
      <c r="I33" s="57"/>
      <c r="J33" s="57"/>
      <c r="K33" s="143"/>
      <c r="L33" s="57"/>
      <c r="M33" s="212"/>
    </row>
    <row r="34" spans="8:13" ht="30" customHeight="1" x14ac:dyDescent="0.45"/>
  </sheetData>
  <mergeCells count="23">
    <mergeCell ref="B1:M1"/>
    <mergeCell ref="B2:M2"/>
    <mergeCell ref="B3:G3"/>
    <mergeCell ref="H3:M3"/>
    <mergeCell ref="B5:D5"/>
    <mergeCell ref="H5:J5"/>
    <mergeCell ref="B6:B8"/>
    <mergeCell ref="C6:D6"/>
    <mergeCell ref="H6:H18"/>
    <mergeCell ref="I6:I10"/>
    <mergeCell ref="B9:B10"/>
    <mergeCell ref="C9:D9"/>
    <mergeCell ref="I11:I17"/>
    <mergeCell ref="I18:J18"/>
    <mergeCell ref="H30:J30"/>
    <mergeCell ref="H32:J32"/>
    <mergeCell ref="H19:H21"/>
    <mergeCell ref="I19:I20"/>
    <mergeCell ref="I21:J21"/>
    <mergeCell ref="H22:H29"/>
    <mergeCell ref="I22:I26"/>
    <mergeCell ref="I27:I28"/>
    <mergeCell ref="I29:J29"/>
  </mergeCells>
  <phoneticPr fontId="10" type="noConversion"/>
  <pageMargins left="0.21" right="0.17" top="1.17" bottom="0.27" header="0.17" footer="0.17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BAEFA-DA5F-430D-919D-65260CCAA127}">
  <sheetPr>
    <pageSetUpPr fitToPage="1"/>
  </sheetPr>
  <dimension ref="B1:M52"/>
  <sheetViews>
    <sheetView zoomScale="110" zoomScaleNormal="110" zoomScaleSheetLayoutView="100" workbookViewId="0">
      <selection activeCell="F4" sqref="F1:G1048576"/>
    </sheetView>
  </sheetViews>
  <sheetFormatPr defaultColWidth="9" defaultRowHeight="17" x14ac:dyDescent="0.45"/>
  <cols>
    <col min="1" max="1" width="3.58203125" customWidth="1"/>
    <col min="2" max="2" width="5.08203125" customWidth="1"/>
    <col min="3" max="3" width="5.75" customWidth="1"/>
    <col min="4" max="4" width="15.08203125" customWidth="1"/>
    <col min="5" max="6" width="14.5" style="1" customWidth="1"/>
    <col min="7" max="7" width="13.83203125" style="194" customWidth="1"/>
    <col min="8" max="8" width="52.08203125" customWidth="1"/>
    <col min="9" max="9" width="56.5" style="14" customWidth="1"/>
    <col min="10" max="10" width="36.75" customWidth="1"/>
    <col min="11" max="11" width="27.08203125" customWidth="1"/>
    <col min="13" max="13" width="9" style="14"/>
  </cols>
  <sheetData>
    <row r="1" spans="2:13" ht="41.25" customHeight="1" x14ac:dyDescent="0.45">
      <c r="B1" s="342" t="s">
        <v>153</v>
      </c>
      <c r="C1" s="342"/>
      <c r="D1" s="342"/>
      <c r="E1" s="342"/>
      <c r="F1" s="342"/>
      <c r="G1" s="342"/>
      <c r="H1" s="342"/>
    </row>
    <row r="2" spans="2:13" ht="21.75" customHeight="1" thickBot="1" x14ac:dyDescent="0.5">
      <c r="B2" s="378" t="s">
        <v>93</v>
      </c>
      <c r="C2" s="379"/>
      <c r="D2" s="379"/>
      <c r="E2" s="379"/>
      <c r="F2" s="379"/>
      <c r="G2" s="379"/>
      <c r="H2" s="379"/>
    </row>
    <row r="3" spans="2:13" ht="26.25" customHeight="1" x14ac:dyDescent="0.45">
      <c r="B3" s="380" t="s">
        <v>63</v>
      </c>
      <c r="C3" s="381"/>
      <c r="D3" s="381"/>
      <c r="E3" s="381"/>
      <c r="F3" s="381"/>
      <c r="G3" s="381"/>
      <c r="H3" s="382" t="s">
        <v>3</v>
      </c>
    </row>
    <row r="4" spans="2:13" ht="27" customHeight="1" x14ac:dyDescent="0.45">
      <c r="B4" s="250" t="s">
        <v>80</v>
      </c>
      <c r="C4" s="249" t="s">
        <v>81</v>
      </c>
      <c r="D4" s="10" t="s">
        <v>82</v>
      </c>
      <c r="E4" s="7" t="s">
        <v>13</v>
      </c>
      <c r="F4" s="52" t="s">
        <v>117</v>
      </c>
      <c r="G4" s="152" t="s">
        <v>118</v>
      </c>
      <c r="H4" s="383"/>
    </row>
    <row r="5" spans="2:13" ht="30" customHeight="1" thickBot="1" x14ac:dyDescent="0.5">
      <c r="B5" s="384" t="s">
        <v>97</v>
      </c>
      <c r="C5" s="385"/>
      <c r="D5" s="386"/>
      <c r="E5" s="16">
        <f>E18+E21+E28</f>
        <v>185260000</v>
      </c>
      <c r="F5" s="16">
        <f>F18+F21+F28</f>
        <v>185260000</v>
      </c>
      <c r="G5" s="252">
        <v>0</v>
      </c>
      <c r="H5" s="65"/>
      <c r="I5" s="238"/>
      <c r="J5" s="118"/>
    </row>
    <row r="6" spans="2:13" ht="30" customHeight="1" x14ac:dyDescent="0.45">
      <c r="B6" s="337" t="s">
        <v>86</v>
      </c>
      <c r="C6" s="387" t="s">
        <v>87</v>
      </c>
      <c r="D6" s="244" t="s">
        <v>60</v>
      </c>
      <c r="E6" s="107">
        <f t="shared" ref="E6:F6" si="0">E7+E8+E9+E10</f>
        <v>152904850</v>
      </c>
      <c r="F6" s="107">
        <f t="shared" si="0"/>
        <v>152904850</v>
      </c>
      <c r="G6" s="253">
        <v>0</v>
      </c>
      <c r="H6" s="64"/>
      <c r="I6" s="238"/>
      <c r="J6" s="118"/>
    </row>
    <row r="7" spans="2:13" ht="60.75" customHeight="1" x14ac:dyDescent="0.45">
      <c r="B7" s="325"/>
      <c r="C7" s="387"/>
      <c r="D7" s="47" t="s">
        <v>11</v>
      </c>
      <c r="E7" s="81">
        <v>90708000</v>
      </c>
      <c r="F7" s="81">
        <v>90708000</v>
      </c>
      <c r="G7" s="254">
        <v>0</v>
      </c>
      <c r="H7" s="229" t="s">
        <v>145</v>
      </c>
      <c r="I7" s="239"/>
    </row>
    <row r="8" spans="2:13" ht="92.25" customHeight="1" x14ac:dyDescent="0.45">
      <c r="B8" s="325"/>
      <c r="C8" s="387"/>
      <c r="D8" s="47" t="s">
        <v>2</v>
      </c>
      <c r="E8" s="81">
        <v>11111000</v>
      </c>
      <c r="F8" s="81">
        <v>11111000</v>
      </c>
      <c r="G8" s="254">
        <v>0</v>
      </c>
      <c r="H8" s="235" t="s">
        <v>148</v>
      </c>
      <c r="I8" s="370"/>
      <c r="J8" s="371"/>
      <c r="M8" s="236"/>
    </row>
    <row r="9" spans="2:13" ht="40.5" customHeight="1" x14ac:dyDescent="0.45">
      <c r="B9" s="325"/>
      <c r="C9" s="387"/>
      <c r="D9" s="47" t="s">
        <v>61</v>
      </c>
      <c r="E9" s="81">
        <v>10562600</v>
      </c>
      <c r="F9" s="81">
        <v>10562600</v>
      </c>
      <c r="G9" s="254">
        <v>0</v>
      </c>
      <c r="H9" s="235" t="s">
        <v>147</v>
      </c>
      <c r="I9" s="372"/>
      <c r="J9" s="373"/>
      <c r="K9" s="373"/>
      <c r="L9" s="373"/>
      <c r="M9" s="236"/>
    </row>
    <row r="10" spans="2:13" ht="292.5" customHeight="1" x14ac:dyDescent="0.45">
      <c r="B10" s="325"/>
      <c r="C10" s="388"/>
      <c r="D10" s="47" t="s">
        <v>27</v>
      </c>
      <c r="E10" s="81">
        <v>40523250</v>
      </c>
      <c r="F10" s="81">
        <v>40523250</v>
      </c>
      <c r="G10" s="254">
        <v>0</v>
      </c>
      <c r="H10" s="229" t="s">
        <v>150</v>
      </c>
      <c r="I10" s="374"/>
      <c r="J10" s="375"/>
      <c r="M10" s="237"/>
    </row>
    <row r="11" spans="2:13" ht="30" customHeight="1" x14ac:dyDescent="0.45">
      <c r="B11" s="325"/>
      <c r="C11" s="376" t="s">
        <v>85</v>
      </c>
      <c r="D11" s="251" t="s">
        <v>7</v>
      </c>
      <c r="E11" s="18">
        <f t="shared" ref="E11:F11" si="1">E12+E13+E14+E15+E16+E17</f>
        <v>17185150</v>
      </c>
      <c r="F11" s="18">
        <f t="shared" si="1"/>
        <v>17985150</v>
      </c>
      <c r="G11" s="255">
        <v>800000</v>
      </c>
      <c r="H11" s="59"/>
    </row>
    <row r="12" spans="2:13" ht="111" customHeight="1" x14ac:dyDescent="0.45">
      <c r="B12" s="325"/>
      <c r="C12" s="377"/>
      <c r="D12" s="27" t="s">
        <v>41</v>
      </c>
      <c r="E12" s="82">
        <v>4960000</v>
      </c>
      <c r="F12" s="82">
        <v>5760000</v>
      </c>
      <c r="G12" s="256">
        <v>800000</v>
      </c>
      <c r="H12" s="265" t="s">
        <v>161</v>
      </c>
    </row>
    <row r="13" spans="2:13" ht="92.25" customHeight="1" x14ac:dyDescent="0.45">
      <c r="B13" s="325"/>
      <c r="C13" s="377"/>
      <c r="D13" s="58" t="s">
        <v>30</v>
      </c>
      <c r="E13" s="83">
        <v>3575150</v>
      </c>
      <c r="F13" s="83">
        <v>3575150</v>
      </c>
      <c r="G13" s="256">
        <v>0</v>
      </c>
      <c r="H13" s="265" t="s">
        <v>162</v>
      </c>
    </row>
    <row r="14" spans="2:13" ht="30" customHeight="1" x14ac:dyDescent="0.45">
      <c r="B14" s="325"/>
      <c r="C14" s="377"/>
      <c r="D14" s="251" t="s">
        <v>15</v>
      </c>
      <c r="E14" s="18">
        <v>4800000</v>
      </c>
      <c r="F14" s="18">
        <v>4800000</v>
      </c>
      <c r="G14" s="255">
        <v>0</v>
      </c>
      <c r="H14" s="60" t="s">
        <v>31</v>
      </c>
      <c r="I14"/>
    </row>
    <row r="15" spans="2:13" ht="31.5" customHeight="1" x14ac:dyDescent="0.45">
      <c r="B15" s="325"/>
      <c r="C15" s="377"/>
      <c r="D15" s="251" t="s">
        <v>19</v>
      </c>
      <c r="E15" s="18">
        <v>250000</v>
      </c>
      <c r="F15" s="18">
        <v>250000</v>
      </c>
      <c r="G15" s="255">
        <v>0</v>
      </c>
      <c r="H15" s="233" t="s">
        <v>123</v>
      </c>
      <c r="I15"/>
    </row>
    <row r="16" spans="2:13" ht="31.5" customHeight="1" x14ac:dyDescent="0.45">
      <c r="B16" s="325"/>
      <c r="C16" s="377"/>
      <c r="D16" s="36" t="s">
        <v>40</v>
      </c>
      <c r="E16" s="84">
        <v>500000</v>
      </c>
      <c r="F16" s="84">
        <v>500000</v>
      </c>
      <c r="G16" s="255">
        <v>0</v>
      </c>
      <c r="H16" s="233" t="s">
        <v>146</v>
      </c>
      <c r="I16"/>
    </row>
    <row r="17" spans="2:10" ht="100.5" customHeight="1" x14ac:dyDescent="0.45">
      <c r="B17" s="325"/>
      <c r="C17" s="377"/>
      <c r="D17" s="251" t="s">
        <v>5</v>
      </c>
      <c r="E17" s="18">
        <v>3100000</v>
      </c>
      <c r="F17" s="18">
        <v>3100000</v>
      </c>
      <c r="G17" s="255">
        <v>0</v>
      </c>
      <c r="H17" s="265" t="s">
        <v>159</v>
      </c>
      <c r="I17"/>
    </row>
    <row r="18" spans="2:10" ht="27.75" customHeight="1" x14ac:dyDescent="0.45">
      <c r="B18" s="338"/>
      <c r="C18" s="340" t="s">
        <v>77</v>
      </c>
      <c r="D18" s="341"/>
      <c r="E18" s="34">
        <f t="shared" ref="E18:F18" si="2">E6+E11</f>
        <v>170090000</v>
      </c>
      <c r="F18" s="34">
        <f t="shared" si="2"/>
        <v>170890000</v>
      </c>
      <c r="G18" s="257">
        <v>800000</v>
      </c>
      <c r="H18" s="227"/>
      <c r="I18"/>
    </row>
    <row r="19" spans="2:10" ht="27.75" customHeight="1" x14ac:dyDescent="0.45">
      <c r="B19" s="359" t="s">
        <v>91</v>
      </c>
      <c r="C19" s="361" t="s">
        <v>79</v>
      </c>
      <c r="D19" s="251" t="s">
        <v>59</v>
      </c>
      <c r="E19" s="18">
        <v>500000</v>
      </c>
      <c r="F19" s="18">
        <v>0</v>
      </c>
      <c r="G19" s="255">
        <v>-500000</v>
      </c>
      <c r="H19" s="233"/>
      <c r="I19"/>
    </row>
    <row r="20" spans="2:10" ht="29.25" customHeight="1" x14ac:dyDescent="0.45">
      <c r="B20" s="360"/>
      <c r="C20" s="362"/>
      <c r="D20" s="27" t="s">
        <v>44</v>
      </c>
      <c r="E20" s="82">
        <v>300000</v>
      </c>
      <c r="F20" s="82">
        <v>0</v>
      </c>
      <c r="G20" s="256">
        <v>-300000</v>
      </c>
      <c r="H20" s="234"/>
      <c r="I20"/>
    </row>
    <row r="21" spans="2:10" ht="28.5" customHeight="1" x14ac:dyDescent="0.45">
      <c r="B21" s="360"/>
      <c r="C21" s="363" t="s">
        <v>92</v>
      </c>
      <c r="D21" s="363"/>
      <c r="E21" s="144">
        <f t="shared" ref="E21:F21" si="3">SUM(E19:E20)</f>
        <v>800000</v>
      </c>
      <c r="F21" s="144">
        <f t="shared" si="3"/>
        <v>0</v>
      </c>
      <c r="G21" s="258">
        <v>-800000</v>
      </c>
      <c r="H21" s="228"/>
      <c r="I21" s="118" t="s">
        <v>107</v>
      </c>
    </row>
    <row r="22" spans="2:10" ht="27.75" customHeight="1" x14ac:dyDescent="0.45">
      <c r="B22" s="364" t="s">
        <v>83</v>
      </c>
      <c r="C22" s="367" t="s">
        <v>83</v>
      </c>
      <c r="D22" s="327" t="s">
        <v>21</v>
      </c>
      <c r="E22" s="352">
        <v>8640000</v>
      </c>
      <c r="F22" s="352">
        <v>8640000</v>
      </c>
      <c r="G22" s="354">
        <v>0</v>
      </c>
      <c r="H22" s="356" t="s">
        <v>160</v>
      </c>
      <c r="I22"/>
    </row>
    <row r="23" spans="2:10" ht="48" customHeight="1" x14ac:dyDescent="0.45">
      <c r="B23" s="365"/>
      <c r="C23" s="368"/>
      <c r="D23" s="329"/>
      <c r="E23" s="353"/>
      <c r="F23" s="353"/>
      <c r="G23" s="355"/>
      <c r="H23" s="357"/>
      <c r="I23" s="226"/>
      <c r="J23" s="51"/>
    </row>
    <row r="24" spans="2:10" ht="30.75" customHeight="1" x14ac:dyDescent="0.45">
      <c r="B24" s="365"/>
      <c r="C24" s="368"/>
      <c r="D24" s="251" t="s">
        <v>10</v>
      </c>
      <c r="E24" s="18">
        <v>720000</v>
      </c>
      <c r="F24" s="18">
        <v>720000</v>
      </c>
      <c r="G24" s="255">
        <v>0</v>
      </c>
      <c r="H24" s="232" t="s">
        <v>49</v>
      </c>
    </row>
    <row r="25" spans="2:10" ht="31.5" customHeight="1" x14ac:dyDescent="0.45">
      <c r="B25" s="365"/>
      <c r="C25" s="368"/>
      <c r="D25" s="251" t="s">
        <v>14</v>
      </c>
      <c r="E25" s="18">
        <v>250000</v>
      </c>
      <c r="F25" s="18">
        <v>250000</v>
      </c>
      <c r="G25" s="255">
        <v>0</v>
      </c>
      <c r="H25" s="232" t="s">
        <v>149</v>
      </c>
    </row>
    <row r="26" spans="2:10" ht="33" customHeight="1" x14ac:dyDescent="0.45">
      <c r="B26" s="365"/>
      <c r="C26" s="368"/>
      <c r="D26" s="245" t="s">
        <v>23</v>
      </c>
      <c r="E26" s="230">
        <v>2100000</v>
      </c>
      <c r="F26" s="230">
        <v>2100000</v>
      </c>
      <c r="G26" s="259">
        <v>0</v>
      </c>
      <c r="H26" s="231" t="s">
        <v>151</v>
      </c>
    </row>
    <row r="27" spans="2:10" ht="135.75" customHeight="1" x14ac:dyDescent="0.45">
      <c r="B27" s="365"/>
      <c r="C27" s="369"/>
      <c r="D27" s="245" t="s">
        <v>26</v>
      </c>
      <c r="E27" s="37">
        <v>2660000</v>
      </c>
      <c r="F27" s="37">
        <v>2660000</v>
      </c>
      <c r="G27" s="260">
        <v>0</v>
      </c>
      <c r="H27" s="264" t="s">
        <v>155</v>
      </c>
    </row>
    <row r="28" spans="2:10" ht="27" customHeight="1" thickBot="1" x14ac:dyDescent="0.5">
      <c r="B28" s="366"/>
      <c r="C28" s="358" t="s">
        <v>78</v>
      </c>
      <c r="D28" s="358"/>
      <c r="E28" s="144">
        <f>SUM(E22:E27)</f>
        <v>14370000</v>
      </c>
      <c r="F28" s="144">
        <f>SUM(F22:F27)</f>
        <v>14370000</v>
      </c>
      <c r="G28" s="258">
        <v>0</v>
      </c>
      <c r="H28" s="103"/>
    </row>
    <row r="29" spans="2:10" ht="53.25" customHeight="1" thickBot="1" x14ac:dyDescent="0.5">
      <c r="B29" s="349" t="s">
        <v>68</v>
      </c>
      <c r="C29" s="350"/>
      <c r="D29" s="351"/>
      <c r="E29" s="104">
        <f>E18+E21+E28</f>
        <v>185260000</v>
      </c>
      <c r="F29" s="104">
        <f>F18+F21+F28</f>
        <v>185260000</v>
      </c>
      <c r="G29" s="261">
        <v>0</v>
      </c>
      <c r="H29" s="105" t="s">
        <v>154</v>
      </c>
    </row>
    <row r="30" spans="2:10" ht="30" customHeight="1" x14ac:dyDescent="0.45">
      <c r="B30" s="108"/>
      <c r="C30" s="108"/>
      <c r="D30" s="114"/>
      <c r="E30"/>
      <c r="F30"/>
      <c r="G30" s="164"/>
      <c r="H30" s="114"/>
    </row>
    <row r="31" spans="2:10" ht="30" customHeight="1" x14ac:dyDescent="0.45">
      <c r="B31" s="108"/>
      <c r="C31" s="111"/>
    </row>
    <row r="32" spans="2:10" ht="30" customHeight="1" x14ac:dyDescent="0.45"/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  <row r="38" ht="30" customHeight="1" x14ac:dyDescent="0.45"/>
    <row r="39" ht="30" customHeight="1" x14ac:dyDescent="0.45"/>
    <row r="40" ht="30" customHeight="1" x14ac:dyDescent="0.45"/>
    <row r="41" ht="30" customHeight="1" x14ac:dyDescent="0.45"/>
    <row r="42" ht="30" customHeight="1" x14ac:dyDescent="0.45"/>
    <row r="43" ht="30" customHeight="1" x14ac:dyDescent="0.45"/>
    <row r="44" ht="30" customHeight="1" x14ac:dyDescent="0.45"/>
    <row r="45" ht="30" customHeight="1" x14ac:dyDescent="0.45"/>
    <row r="46" ht="30" customHeight="1" x14ac:dyDescent="0.45"/>
    <row r="47" ht="30" customHeight="1" x14ac:dyDescent="0.45"/>
    <row r="4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</sheetData>
  <mergeCells count="25">
    <mergeCell ref="C18:D18"/>
    <mergeCell ref="B1:H1"/>
    <mergeCell ref="B2:H2"/>
    <mergeCell ref="B3:G3"/>
    <mergeCell ref="H3:H4"/>
    <mergeCell ref="B5:D5"/>
    <mergeCell ref="B6:B18"/>
    <mergeCell ref="C6:C10"/>
    <mergeCell ref="I8:J8"/>
    <mergeCell ref="I9:J9"/>
    <mergeCell ref="K9:L9"/>
    <mergeCell ref="I10:J10"/>
    <mergeCell ref="C11:C17"/>
    <mergeCell ref="B19:B21"/>
    <mergeCell ref="C19:C20"/>
    <mergeCell ref="C21:D21"/>
    <mergeCell ref="B22:B28"/>
    <mergeCell ref="C22:C27"/>
    <mergeCell ref="D22:D23"/>
    <mergeCell ref="B29:D29"/>
    <mergeCell ref="E22:E23"/>
    <mergeCell ref="F22:F23"/>
    <mergeCell ref="G22:G23"/>
    <mergeCell ref="H22:H23"/>
    <mergeCell ref="C28:D28"/>
  </mergeCells>
  <phoneticPr fontId="10" type="noConversion"/>
  <pageMargins left="0.23" right="0.18000000715255737" top="0.61" bottom="0.17" header="0.17" footer="0.17"/>
  <pageSetup paperSize="9" scale="68" fitToHeight="0" orientation="portrait" r:id="rId1"/>
  <rowBreaks count="1" manualBreakCount="1">
    <brk id="17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D46F-DFEC-47FD-84BF-607BFED7C82C}">
  <sheetPr>
    <pageSetUpPr fitToPage="1"/>
  </sheetPr>
  <dimension ref="B1:M49"/>
  <sheetViews>
    <sheetView tabSelected="1" zoomScaleNormal="100" zoomScaleSheetLayoutView="75" workbookViewId="0">
      <selection activeCell="B2" sqref="B2:K2"/>
    </sheetView>
  </sheetViews>
  <sheetFormatPr defaultColWidth="9" defaultRowHeight="17" x14ac:dyDescent="0.45"/>
  <cols>
    <col min="1" max="1" width="3" customWidth="1"/>
    <col min="2" max="2" width="12" customWidth="1"/>
    <col min="3" max="3" width="12.75" customWidth="1"/>
    <col min="4" max="4" width="13.75" customWidth="1"/>
    <col min="5" max="5" width="13.75" style="14" customWidth="1"/>
    <col min="6" max="6" width="13.75" customWidth="1"/>
    <col min="7" max="7" width="13.83203125" style="1" customWidth="1"/>
    <col min="8" max="8" width="13.58203125" customWidth="1"/>
    <col min="9" max="9" width="15.08203125" style="51" customWidth="1"/>
    <col min="10" max="10" width="17.75" style="14" customWidth="1"/>
    <col min="11" max="11" width="15.33203125" style="14" customWidth="1"/>
    <col min="12" max="12" width="15.5" style="14" customWidth="1"/>
    <col min="13" max="13" width="14.75" style="164" customWidth="1"/>
    <col min="14" max="14" width="7.83203125" customWidth="1"/>
    <col min="18" max="18" width="21.75" customWidth="1"/>
  </cols>
  <sheetData>
    <row r="1" spans="2:13" ht="58.5" customHeight="1" x14ac:dyDescent="0.45">
      <c r="B1" s="342" t="s">
        <v>167</v>
      </c>
      <c r="C1" s="342"/>
      <c r="D1" s="342"/>
      <c r="E1" s="342"/>
      <c r="F1" s="342"/>
      <c r="G1" s="342"/>
      <c r="H1" s="342"/>
      <c r="I1" s="342"/>
      <c r="J1" s="342"/>
      <c r="K1" s="342"/>
      <c r="L1"/>
      <c r="M1"/>
    </row>
    <row r="2" spans="2:13" ht="30" customHeight="1" thickBot="1" x14ac:dyDescent="0.5">
      <c r="B2" s="343" t="s">
        <v>168</v>
      </c>
      <c r="C2" s="343"/>
      <c r="D2" s="343"/>
      <c r="E2" s="343"/>
      <c r="F2" s="343"/>
      <c r="G2" s="343"/>
      <c r="H2" s="343"/>
      <c r="I2" s="343"/>
      <c r="J2" s="343"/>
      <c r="K2" s="343"/>
      <c r="L2"/>
      <c r="M2"/>
    </row>
    <row r="3" spans="2:13" ht="30" customHeight="1" x14ac:dyDescent="0.45">
      <c r="B3" s="390" t="s">
        <v>28</v>
      </c>
      <c r="C3" s="391"/>
      <c r="D3" s="391"/>
      <c r="E3" s="391"/>
      <c r="F3" s="392"/>
      <c r="G3" s="390" t="s">
        <v>39</v>
      </c>
      <c r="H3" s="391"/>
      <c r="I3" s="391"/>
      <c r="J3" s="391"/>
      <c r="K3" s="392"/>
      <c r="L3"/>
      <c r="M3"/>
    </row>
    <row r="4" spans="2:13" ht="30" customHeight="1" thickBot="1" x14ac:dyDescent="0.5">
      <c r="B4" s="299" t="s">
        <v>22</v>
      </c>
      <c r="C4" s="291" t="s">
        <v>20</v>
      </c>
      <c r="D4" s="300" t="s">
        <v>165</v>
      </c>
      <c r="E4" s="301" t="s">
        <v>166</v>
      </c>
      <c r="F4" s="302" t="s">
        <v>112</v>
      </c>
      <c r="G4" s="299" t="s">
        <v>22</v>
      </c>
      <c r="H4" s="291" t="s">
        <v>20</v>
      </c>
      <c r="I4" s="300" t="s">
        <v>165</v>
      </c>
      <c r="J4" s="301" t="s">
        <v>166</v>
      </c>
      <c r="K4" s="302" t="s">
        <v>112</v>
      </c>
      <c r="L4"/>
      <c r="M4"/>
    </row>
    <row r="5" spans="2:13" ht="30" customHeight="1" x14ac:dyDescent="0.45">
      <c r="B5" s="393" t="s">
        <v>38</v>
      </c>
      <c r="C5" s="394"/>
      <c r="D5" s="309">
        <f>D6+D9</f>
        <v>220039000</v>
      </c>
      <c r="E5" s="309">
        <f>E6+E9</f>
        <v>220039000</v>
      </c>
      <c r="F5" s="310"/>
      <c r="G5" s="393" t="s">
        <v>38</v>
      </c>
      <c r="H5" s="394"/>
      <c r="I5" s="311">
        <f>I6+I9+I11+I14</f>
        <v>220039000</v>
      </c>
      <c r="J5" s="311">
        <f>J6+J9+J11+J14</f>
        <v>220039000</v>
      </c>
      <c r="K5" s="310"/>
      <c r="L5"/>
      <c r="M5"/>
    </row>
    <row r="6" spans="2:13" ht="27" customHeight="1" x14ac:dyDescent="0.45">
      <c r="B6" s="360" t="s">
        <v>6</v>
      </c>
      <c r="C6" s="290" t="s">
        <v>12</v>
      </c>
      <c r="D6" s="288">
        <f>SUM(D7:D8)</f>
        <v>217039000</v>
      </c>
      <c r="E6" s="288">
        <f>E7+E8</f>
        <v>217039000</v>
      </c>
      <c r="F6" s="289"/>
      <c r="G6" s="395" t="s">
        <v>16</v>
      </c>
      <c r="H6" s="290" t="s">
        <v>35</v>
      </c>
      <c r="I6" s="296">
        <f>SUM(I7:I8)</f>
        <v>200674900</v>
      </c>
      <c r="J6" s="296">
        <f>SUM(J7:J8)</f>
        <v>200674900</v>
      </c>
      <c r="K6" s="293"/>
      <c r="L6"/>
      <c r="M6"/>
    </row>
    <row r="7" spans="2:13" ht="27" customHeight="1" x14ac:dyDescent="0.45">
      <c r="B7" s="360"/>
      <c r="C7" s="290" t="s">
        <v>0</v>
      </c>
      <c r="D7" s="288">
        <v>95833000</v>
      </c>
      <c r="E7" s="288">
        <v>95833000</v>
      </c>
      <c r="F7" s="289"/>
      <c r="G7" s="395"/>
      <c r="H7" s="290" t="s">
        <v>18</v>
      </c>
      <c r="I7" s="288">
        <v>176949400</v>
      </c>
      <c r="J7" s="288">
        <v>176949400</v>
      </c>
      <c r="K7" s="294"/>
      <c r="L7"/>
      <c r="M7"/>
    </row>
    <row r="8" spans="2:13" ht="27" customHeight="1" x14ac:dyDescent="0.45">
      <c r="B8" s="360"/>
      <c r="C8" s="290" t="s">
        <v>58</v>
      </c>
      <c r="D8" s="288">
        <v>121206000</v>
      </c>
      <c r="E8" s="288">
        <v>121206000</v>
      </c>
      <c r="F8" s="289"/>
      <c r="G8" s="395"/>
      <c r="H8" s="290" t="s">
        <v>25</v>
      </c>
      <c r="I8" s="288">
        <v>23725500</v>
      </c>
      <c r="J8" s="288">
        <v>23725500</v>
      </c>
      <c r="K8" s="294"/>
      <c r="L8" s="12"/>
      <c r="M8"/>
    </row>
    <row r="9" spans="2:13" ht="27" customHeight="1" x14ac:dyDescent="0.45">
      <c r="B9" s="360" t="s">
        <v>43</v>
      </c>
      <c r="C9" s="290" t="s">
        <v>12</v>
      </c>
      <c r="D9" s="288">
        <v>3000000</v>
      </c>
      <c r="E9" s="288">
        <f>E10</f>
        <v>3000000</v>
      </c>
      <c r="F9" s="289"/>
      <c r="G9" s="395" t="s">
        <v>156</v>
      </c>
      <c r="H9" s="290" t="s">
        <v>35</v>
      </c>
      <c r="I9" s="288">
        <f>I10</f>
        <v>4151900</v>
      </c>
      <c r="J9" s="288">
        <f>J10</f>
        <v>4151900</v>
      </c>
      <c r="K9" s="293"/>
      <c r="L9" s="12"/>
      <c r="M9"/>
    </row>
    <row r="10" spans="2:13" ht="27" customHeight="1" thickBot="1" x14ac:dyDescent="0.5">
      <c r="B10" s="389"/>
      <c r="C10" s="291" t="s">
        <v>42</v>
      </c>
      <c r="D10" s="292">
        <v>3000000</v>
      </c>
      <c r="E10" s="292">
        <v>3000000</v>
      </c>
      <c r="F10" s="308"/>
      <c r="G10" s="395"/>
      <c r="H10" s="290" t="s">
        <v>157</v>
      </c>
      <c r="I10" s="297">
        <v>4151900</v>
      </c>
      <c r="J10" s="297">
        <v>4151900</v>
      </c>
      <c r="K10" s="293"/>
      <c r="L10" s="2"/>
      <c r="M10"/>
    </row>
    <row r="11" spans="2:13" ht="27" customHeight="1" x14ac:dyDescent="0.45">
      <c r="B11" s="305"/>
      <c r="C11" s="305"/>
      <c r="D11" s="306"/>
      <c r="E11" s="305"/>
      <c r="F11" s="307"/>
      <c r="G11" s="395" t="s">
        <v>32</v>
      </c>
      <c r="H11" s="290" t="s">
        <v>35</v>
      </c>
      <c r="I11" s="296">
        <f>I12+I13</f>
        <v>12212200</v>
      </c>
      <c r="J11" s="296">
        <f>J12+J13</f>
        <v>12212200</v>
      </c>
      <c r="K11" s="293"/>
      <c r="L11" s="11"/>
      <c r="M11"/>
    </row>
    <row r="12" spans="2:13" ht="30.75" customHeight="1" x14ac:dyDescent="0.45">
      <c r="B12" s="298"/>
      <c r="C12" s="298"/>
      <c r="D12" s="296"/>
      <c r="E12" s="298"/>
      <c r="F12" s="303"/>
      <c r="G12" s="395"/>
      <c r="H12" s="290" t="s">
        <v>114</v>
      </c>
      <c r="I12" s="288">
        <v>10268290</v>
      </c>
      <c r="J12" s="288">
        <v>10268290</v>
      </c>
      <c r="K12" s="293"/>
      <c r="L12" s="11"/>
      <c r="M12"/>
    </row>
    <row r="13" spans="2:13" ht="30" customHeight="1" x14ac:dyDescent="0.45">
      <c r="B13" s="298"/>
      <c r="C13" s="298"/>
      <c r="D13" s="296"/>
      <c r="E13" s="298"/>
      <c r="F13" s="303"/>
      <c r="G13" s="395"/>
      <c r="H13" s="290" t="s">
        <v>32</v>
      </c>
      <c r="I13" s="288">
        <v>1943910</v>
      </c>
      <c r="J13" s="288">
        <v>1943910</v>
      </c>
      <c r="K13" s="293"/>
      <c r="L13" s="11"/>
      <c r="M13"/>
    </row>
    <row r="14" spans="2:13" ht="27" customHeight="1" x14ac:dyDescent="0.45">
      <c r="B14" s="298"/>
      <c r="C14" s="298"/>
      <c r="D14" s="296"/>
      <c r="E14" s="298"/>
      <c r="F14" s="303"/>
      <c r="G14" s="360" t="s">
        <v>43</v>
      </c>
      <c r="H14" s="290" t="s">
        <v>35</v>
      </c>
      <c r="I14" s="296">
        <v>3000000</v>
      </c>
      <c r="J14" s="296">
        <f>J15</f>
        <v>3000000</v>
      </c>
      <c r="K14" s="304"/>
      <c r="L14" s="11"/>
      <c r="M14"/>
    </row>
    <row r="15" spans="2:13" ht="27" customHeight="1" thickBot="1" x14ac:dyDescent="0.5">
      <c r="B15" s="298"/>
      <c r="C15" s="298"/>
      <c r="D15" s="296"/>
      <c r="E15" s="298"/>
      <c r="F15" s="303"/>
      <c r="G15" s="389"/>
      <c r="H15" s="291" t="s">
        <v>113</v>
      </c>
      <c r="I15" s="292">
        <v>3000000</v>
      </c>
      <c r="J15" s="292">
        <v>3000000</v>
      </c>
      <c r="K15" s="295"/>
      <c r="L15" s="11"/>
      <c r="M15"/>
    </row>
    <row r="16" spans="2:13" x14ac:dyDescent="0.45">
      <c r="E16"/>
      <c r="G16"/>
      <c r="I16"/>
      <c r="J16"/>
      <c r="K16"/>
      <c r="L16"/>
      <c r="M16"/>
    </row>
    <row r="17" spans="5:13" x14ac:dyDescent="0.45">
      <c r="E17"/>
      <c r="G17"/>
      <c r="I17"/>
      <c r="J17"/>
      <c r="K17"/>
      <c r="L17"/>
      <c r="M17"/>
    </row>
    <row r="18" spans="5:13" ht="58.5" customHeight="1" x14ac:dyDescent="0.45">
      <c r="E18"/>
      <c r="G18"/>
      <c r="I18"/>
      <c r="J18"/>
      <c r="K18"/>
      <c r="L18"/>
      <c r="M18"/>
    </row>
    <row r="19" spans="5:13" ht="30" customHeight="1" x14ac:dyDescent="0.45">
      <c r="E19"/>
      <c r="G19"/>
      <c r="I19"/>
      <c r="J19"/>
      <c r="K19"/>
      <c r="L19"/>
      <c r="M19"/>
    </row>
    <row r="20" spans="5:13" ht="30" customHeight="1" x14ac:dyDescent="0.45">
      <c r="E20"/>
      <c r="G20"/>
      <c r="I20"/>
      <c r="J20"/>
      <c r="K20"/>
      <c r="L20"/>
      <c r="M20"/>
    </row>
    <row r="21" spans="5:13" ht="30" customHeight="1" x14ac:dyDescent="0.45">
      <c r="E21"/>
      <c r="G21"/>
      <c r="I21"/>
      <c r="J21"/>
      <c r="K21"/>
      <c r="L21"/>
      <c r="M21"/>
    </row>
    <row r="22" spans="5:13" ht="30" customHeight="1" x14ac:dyDescent="0.45">
      <c r="E22"/>
      <c r="G22"/>
      <c r="I22"/>
      <c r="J22"/>
      <c r="K22"/>
      <c r="L22"/>
      <c r="M22"/>
    </row>
    <row r="23" spans="5:13" ht="27" customHeight="1" x14ac:dyDescent="0.45">
      <c r="E23"/>
      <c r="G23"/>
      <c r="I23"/>
      <c r="J23"/>
      <c r="K23"/>
      <c r="L23"/>
      <c r="M23"/>
    </row>
    <row r="24" spans="5:13" ht="27" customHeight="1" x14ac:dyDescent="0.45">
      <c r="E24"/>
      <c r="G24"/>
      <c r="I24"/>
      <c r="J24"/>
      <c r="K24"/>
      <c r="L24"/>
      <c r="M24"/>
    </row>
    <row r="25" spans="5:13" ht="27" customHeight="1" x14ac:dyDescent="0.45">
      <c r="E25"/>
      <c r="G25"/>
      <c r="I25"/>
      <c r="J25"/>
      <c r="K25"/>
      <c r="L25"/>
      <c r="M25"/>
    </row>
    <row r="26" spans="5:13" ht="27" customHeight="1" x14ac:dyDescent="0.45">
      <c r="E26"/>
      <c r="G26"/>
      <c r="I26"/>
      <c r="J26"/>
      <c r="K26"/>
      <c r="L26"/>
      <c r="M26"/>
    </row>
    <row r="27" spans="5:13" ht="27" customHeight="1" x14ac:dyDescent="0.45">
      <c r="E27"/>
      <c r="G27"/>
      <c r="I27"/>
      <c r="J27"/>
      <c r="K27"/>
      <c r="L27"/>
      <c r="M27"/>
    </row>
    <row r="28" spans="5:13" ht="27" customHeight="1" x14ac:dyDescent="0.45">
      <c r="E28"/>
      <c r="G28"/>
      <c r="I28"/>
      <c r="J28"/>
      <c r="K28"/>
      <c r="L28"/>
      <c r="M28"/>
    </row>
    <row r="29" spans="5:13" ht="30.75" customHeight="1" x14ac:dyDescent="0.45">
      <c r="E29"/>
      <c r="G29"/>
      <c r="I29"/>
      <c r="J29"/>
      <c r="K29"/>
      <c r="L29"/>
      <c r="M29"/>
    </row>
    <row r="30" spans="5:13" ht="30" customHeight="1" x14ac:dyDescent="0.45">
      <c r="E30"/>
      <c r="G30"/>
      <c r="I30"/>
      <c r="J30"/>
      <c r="K30"/>
      <c r="L30"/>
      <c r="M30"/>
    </row>
    <row r="31" spans="5:13" ht="27" customHeight="1" x14ac:dyDescent="0.45">
      <c r="E31"/>
      <c r="G31"/>
      <c r="I31"/>
      <c r="J31"/>
      <c r="K31"/>
      <c r="L31"/>
      <c r="M31"/>
    </row>
    <row r="32" spans="5:13" ht="27" customHeight="1" x14ac:dyDescent="0.45">
      <c r="E32"/>
      <c r="G32"/>
      <c r="I32"/>
      <c r="J32"/>
      <c r="K32"/>
      <c r="L32"/>
      <c r="M32"/>
    </row>
    <row r="33" spans="5:13" ht="58.5" customHeight="1" x14ac:dyDescent="0.45">
      <c r="E33"/>
      <c r="G33"/>
      <c r="I33"/>
      <c r="J33"/>
      <c r="K33"/>
      <c r="L33"/>
      <c r="M33"/>
    </row>
    <row r="34" spans="5:13" x14ac:dyDescent="0.45">
      <c r="E34"/>
      <c r="G34"/>
      <c r="I34"/>
      <c r="J34"/>
      <c r="K34"/>
      <c r="L34"/>
      <c r="M34"/>
    </row>
    <row r="35" spans="5:13" x14ac:dyDescent="0.45">
      <c r="E35"/>
      <c r="G35"/>
      <c r="I35"/>
      <c r="J35"/>
      <c r="K35"/>
      <c r="L35"/>
      <c r="M35"/>
    </row>
    <row r="36" spans="5:13" x14ac:dyDescent="0.45">
      <c r="E36"/>
      <c r="G36"/>
      <c r="I36"/>
      <c r="J36"/>
      <c r="K36"/>
      <c r="L36"/>
      <c r="M36"/>
    </row>
    <row r="37" spans="5:13" x14ac:dyDescent="0.45">
      <c r="E37"/>
      <c r="G37"/>
      <c r="I37"/>
      <c r="J37"/>
      <c r="K37"/>
      <c r="L37"/>
      <c r="M37"/>
    </row>
    <row r="38" spans="5:13" x14ac:dyDescent="0.45">
      <c r="E38"/>
      <c r="G38"/>
      <c r="I38"/>
      <c r="J38"/>
      <c r="K38"/>
      <c r="L38"/>
      <c r="M38"/>
    </row>
    <row r="39" spans="5:13" x14ac:dyDescent="0.45">
      <c r="E39"/>
      <c r="G39"/>
      <c r="I39"/>
      <c r="J39"/>
      <c r="K39"/>
      <c r="L39"/>
      <c r="M39"/>
    </row>
    <row r="40" spans="5:13" x14ac:dyDescent="0.45">
      <c r="E40"/>
      <c r="G40"/>
      <c r="I40"/>
      <c r="J40"/>
      <c r="K40"/>
      <c r="L40"/>
      <c r="M40"/>
    </row>
    <row r="41" spans="5:13" x14ac:dyDescent="0.45">
      <c r="E41"/>
      <c r="G41"/>
      <c r="I41"/>
      <c r="J41"/>
      <c r="K41"/>
      <c r="L41"/>
      <c r="M41"/>
    </row>
    <row r="42" spans="5:13" x14ac:dyDescent="0.45">
      <c r="E42"/>
      <c r="G42"/>
      <c r="I42"/>
      <c r="J42"/>
      <c r="K42"/>
      <c r="L42"/>
      <c r="M42"/>
    </row>
    <row r="43" spans="5:13" x14ac:dyDescent="0.45">
      <c r="E43"/>
      <c r="G43"/>
      <c r="I43"/>
      <c r="J43"/>
      <c r="K43"/>
      <c r="L43"/>
      <c r="M43"/>
    </row>
    <row r="44" spans="5:13" x14ac:dyDescent="0.45">
      <c r="E44"/>
      <c r="G44"/>
      <c r="I44"/>
      <c r="J44"/>
      <c r="K44"/>
      <c r="L44"/>
      <c r="M44"/>
    </row>
    <row r="45" spans="5:13" x14ac:dyDescent="0.45">
      <c r="E45"/>
      <c r="G45"/>
      <c r="I45"/>
      <c r="J45"/>
      <c r="K45"/>
      <c r="L45"/>
      <c r="M45"/>
    </row>
    <row r="46" spans="5:13" x14ac:dyDescent="0.45">
      <c r="E46"/>
      <c r="G46"/>
      <c r="I46"/>
      <c r="J46"/>
      <c r="K46"/>
      <c r="L46"/>
      <c r="M46"/>
    </row>
    <row r="47" spans="5:13" x14ac:dyDescent="0.45">
      <c r="E47"/>
      <c r="G47"/>
      <c r="I47"/>
      <c r="J47"/>
      <c r="K47"/>
      <c r="L47"/>
      <c r="M47"/>
    </row>
    <row r="48" spans="5:13" x14ac:dyDescent="0.45">
      <c r="E48"/>
      <c r="G48"/>
      <c r="I48"/>
      <c r="J48"/>
      <c r="K48"/>
      <c r="L48"/>
      <c r="M48"/>
    </row>
    <row r="49" spans="5:13" x14ac:dyDescent="0.45">
      <c r="E49"/>
      <c r="G49"/>
      <c r="I49"/>
      <c r="J49"/>
      <c r="K49"/>
      <c r="L49"/>
      <c r="M49"/>
    </row>
  </sheetData>
  <mergeCells count="12">
    <mergeCell ref="G14:G15"/>
    <mergeCell ref="B1:K1"/>
    <mergeCell ref="B2:K2"/>
    <mergeCell ref="B3:F3"/>
    <mergeCell ref="G3:K3"/>
    <mergeCell ref="B5:C5"/>
    <mergeCell ref="G5:H5"/>
    <mergeCell ref="B6:B8"/>
    <mergeCell ref="G6:G8"/>
    <mergeCell ref="B9:B10"/>
    <mergeCell ref="G9:G10"/>
    <mergeCell ref="G11:G13"/>
  </mergeCells>
  <phoneticPr fontId="10" type="noConversion"/>
  <pageMargins left="0.21" right="0.17" top="1.17" bottom="0.27" header="0.17" footer="0.17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FAB6-D311-4B76-91CF-C6B314CBDACF}">
  <sheetPr>
    <pageSetUpPr fitToPage="1"/>
  </sheetPr>
  <dimension ref="B1:M47"/>
  <sheetViews>
    <sheetView topLeftCell="E1" zoomScaleNormal="100" zoomScaleSheetLayoutView="75" workbookViewId="0">
      <selection activeCell="L10" sqref="L10"/>
    </sheetView>
  </sheetViews>
  <sheetFormatPr defaultColWidth="9" defaultRowHeight="17" x14ac:dyDescent="0.45"/>
  <cols>
    <col min="1" max="1" width="3" customWidth="1"/>
    <col min="2" max="2" width="12" customWidth="1"/>
    <col min="3" max="3" width="12.75" customWidth="1"/>
    <col min="4" max="4" width="13.75" customWidth="1"/>
    <col min="5" max="5" width="13.75" style="14" customWidth="1"/>
    <col min="6" max="6" width="13.75" customWidth="1"/>
    <col min="7" max="7" width="13.83203125" style="1" customWidth="1"/>
    <col min="8" max="8" width="13.58203125" customWidth="1"/>
    <col min="9" max="9" width="15.08203125" style="51" customWidth="1"/>
    <col min="10" max="10" width="17.75" style="14" customWidth="1"/>
    <col min="11" max="11" width="15.33203125" style="14" customWidth="1"/>
    <col min="12" max="12" width="15.5" style="14" customWidth="1"/>
    <col min="13" max="13" width="14.75" style="164" customWidth="1"/>
    <col min="14" max="14" width="7.83203125" customWidth="1"/>
    <col min="18" max="18" width="21.75" customWidth="1"/>
  </cols>
  <sheetData>
    <row r="1" spans="2:13" ht="58.5" customHeight="1" x14ac:dyDescent="0.45">
      <c r="B1" s="342" t="s">
        <v>158</v>
      </c>
      <c r="C1" s="342"/>
      <c r="D1" s="342"/>
      <c r="E1" s="342"/>
      <c r="F1" s="342"/>
      <c r="G1" s="342"/>
      <c r="H1" s="342"/>
      <c r="I1" s="342"/>
      <c r="J1" s="342"/>
      <c r="K1" s="342"/>
      <c r="L1"/>
      <c r="M1"/>
    </row>
    <row r="2" spans="2:13" ht="30" customHeight="1" thickBot="1" x14ac:dyDescent="0.5">
      <c r="B2" s="343" t="s">
        <v>163</v>
      </c>
      <c r="C2" s="343"/>
      <c r="D2" s="343"/>
      <c r="E2" s="343"/>
      <c r="F2" s="343"/>
      <c r="G2" s="343"/>
      <c r="H2" s="343"/>
      <c r="I2" s="343"/>
      <c r="J2" s="343"/>
      <c r="K2" s="343"/>
      <c r="L2"/>
      <c r="M2"/>
    </row>
    <row r="3" spans="2:13" ht="30" customHeight="1" x14ac:dyDescent="0.45">
      <c r="B3" s="344" t="s">
        <v>28</v>
      </c>
      <c r="C3" s="345"/>
      <c r="D3" s="345"/>
      <c r="E3" s="345"/>
      <c r="F3" s="346"/>
      <c r="G3" s="344" t="s">
        <v>39</v>
      </c>
      <c r="H3" s="345"/>
      <c r="I3" s="345"/>
      <c r="J3" s="345"/>
      <c r="K3" s="346"/>
      <c r="L3"/>
      <c r="M3"/>
    </row>
    <row r="4" spans="2:13" ht="30" customHeight="1" x14ac:dyDescent="0.45">
      <c r="B4" s="268" t="s">
        <v>22</v>
      </c>
      <c r="C4" s="266" t="s">
        <v>20</v>
      </c>
      <c r="D4" s="52" t="s">
        <v>116</v>
      </c>
      <c r="E4" s="270" t="s">
        <v>117</v>
      </c>
      <c r="F4" s="119" t="s">
        <v>112</v>
      </c>
      <c r="G4" s="21" t="s">
        <v>22</v>
      </c>
      <c r="H4" s="266" t="s">
        <v>20</v>
      </c>
      <c r="I4" s="52" t="s">
        <v>116</v>
      </c>
      <c r="J4" s="270" t="s">
        <v>117</v>
      </c>
      <c r="K4" s="119" t="s">
        <v>112</v>
      </c>
      <c r="L4"/>
      <c r="M4"/>
    </row>
    <row r="5" spans="2:13" ht="30" customHeight="1" thickBot="1" x14ac:dyDescent="0.5">
      <c r="B5" s="396" t="s">
        <v>38</v>
      </c>
      <c r="C5" s="397"/>
      <c r="D5" s="195">
        <f>D6+D9</f>
        <v>185260000</v>
      </c>
      <c r="E5" s="195">
        <f>E6+E9</f>
        <v>185260000</v>
      </c>
      <c r="F5" s="196">
        <f>E5-D5</f>
        <v>0</v>
      </c>
      <c r="G5" s="396" t="s">
        <v>38</v>
      </c>
      <c r="H5" s="397"/>
      <c r="I5" s="197">
        <f>I6+I9+I11+I14</f>
        <v>185260000</v>
      </c>
      <c r="J5" s="197">
        <f t="shared" ref="J5:K5" si="0">J6+J9+J11+J14</f>
        <v>185260000</v>
      </c>
      <c r="K5" s="200">
        <f t="shared" si="0"/>
        <v>0</v>
      </c>
      <c r="L5"/>
      <c r="M5"/>
    </row>
    <row r="6" spans="2:13" ht="27" customHeight="1" x14ac:dyDescent="0.45">
      <c r="B6" s="332" t="s">
        <v>6</v>
      </c>
      <c r="C6" s="267" t="s">
        <v>12</v>
      </c>
      <c r="D6" s="126">
        <f>D7+D8</f>
        <v>182960000</v>
      </c>
      <c r="E6" s="126">
        <f>E7+E8</f>
        <v>182960000</v>
      </c>
      <c r="F6" s="121">
        <f t="shared" ref="F6:F10" si="1">E6-D6</f>
        <v>0</v>
      </c>
      <c r="G6" s="337" t="s">
        <v>16</v>
      </c>
      <c r="H6" s="154" t="s">
        <v>35</v>
      </c>
      <c r="I6" s="141">
        <f>I7+I8</f>
        <v>167790000</v>
      </c>
      <c r="J6" s="141">
        <f>J7+J8</f>
        <v>168590000</v>
      </c>
      <c r="K6" s="272">
        <f>K7+K8</f>
        <v>800000</v>
      </c>
      <c r="L6" s="286">
        <v>8640000</v>
      </c>
      <c r="M6"/>
    </row>
    <row r="7" spans="2:13" ht="27" customHeight="1" x14ac:dyDescent="0.45">
      <c r="B7" s="333"/>
      <c r="C7" s="271" t="s">
        <v>0</v>
      </c>
      <c r="D7" s="127">
        <v>87340000</v>
      </c>
      <c r="E7" s="127">
        <v>87340000</v>
      </c>
      <c r="F7" s="122">
        <f t="shared" si="1"/>
        <v>0</v>
      </c>
      <c r="G7" s="325"/>
      <c r="H7" s="271" t="s">
        <v>18</v>
      </c>
      <c r="I7" s="84">
        <v>152904850</v>
      </c>
      <c r="J7" s="84">
        <v>152904850</v>
      </c>
      <c r="K7" s="213">
        <f>J7-I7</f>
        <v>0</v>
      </c>
      <c r="L7" s="286">
        <v>720000</v>
      </c>
      <c r="M7"/>
    </row>
    <row r="8" spans="2:13" ht="27" customHeight="1" thickBot="1" x14ac:dyDescent="0.5">
      <c r="B8" s="334"/>
      <c r="C8" s="13" t="s">
        <v>58</v>
      </c>
      <c r="D8" s="128">
        <v>95620000</v>
      </c>
      <c r="E8" s="128">
        <v>95620000</v>
      </c>
      <c r="F8" s="123">
        <f t="shared" si="1"/>
        <v>0</v>
      </c>
      <c r="G8" s="325"/>
      <c r="H8" s="266" t="s">
        <v>25</v>
      </c>
      <c r="I8" s="269">
        <v>14885150</v>
      </c>
      <c r="J8" s="269">
        <v>15685150</v>
      </c>
      <c r="K8" s="273">
        <f>J8-I8</f>
        <v>800000</v>
      </c>
      <c r="L8" s="283">
        <v>250000</v>
      </c>
      <c r="M8"/>
    </row>
    <row r="9" spans="2:13" ht="27" customHeight="1" x14ac:dyDescent="0.45">
      <c r="B9" s="332" t="s">
        <v>43</v>
      </c>
      <c r="C9" s="267" t="s">
        <v>12</v>
      </c>
      <c r="D9" s="129">
        <f>D10</f>
        <v>2300000</v>
      </c>
      <c r="E9" s="129">
        <f>E10</f>
        <v>2300000</v>
      </c>
      <c r="F9" s="39">
        <f t="shared" si="1"/>
        <v>0</v>
      </c>
      <c r="G9" s="337" t="s">
        <v>156</v>
      </c>
      <c r="H9" s="154" t="s">
        <v>35</v>
      </c>
      <c r="I9" s="131">
        <f>I10</f>
        <v>800000</v>
      </c>
      <c r="J9" s="131">
        <f>J10</f>
        <v>0</v>
      </c>
      <c r="K9" s="272">
        <f>J9-I9</f>
        <v>-800000</v>
      </c>
      <c r="L9" s="287">
        <v>2100000</v>
      </c>
      <c r="M9"/>
    </row>
    <row r="10" spans="2:13" ht="27" customHeight="1" thickBot="1" x14ac:dyDescent="0.5">
      <c r="B10" s="334"/>
      <c r="C10" s="13" t="s">
        <v>42</v>
      </c>
      <c r="D10" s="38">
        <v>2300000</v>
      </c>
      <c r="E10" s="38">
        <v>2300000</v>
      </c>
      <c r="F10" s="124">
        <f t="shared" si="1"/>
        <v>0</v>
      </c>
      <c r="G10" s="326"/>
      <c r="H10" s="13" t="s">
        <v>157</v>
      </c>
      <c r="I10" s="274">
        <v>800000</v>
      </c>
      <c r="J10" s="274">
        <v>0</v>
      </c>
      <c r="K10" s="275">
        <f>J10-I10</f>
        <v>-800000</v>
      </c>
      <c r="L10" s="283"/>
      <c r="M10"/>
    </row>
    <row r="11" spans="2:13" ht="27" customHeight="1" x14ac:dyDescent="0.45">
      <c r="B11" s="276"/>
      <c r="D11" s="14"/>
      <c r="E11"/>
      <c r="F11" s="23"/>
      <c r="G11" s="325" t="s">
        <v>32</v>
      </c>
      <c r="H11" s="277" t="s">
        <v>35</v>
      </c>
      <c r="I11" s="278">
        <f>I12+I13</f>
        <v>14370000</v>
      </c>
      <c r="J11" s="278">
        <f>J12+J13</f>
        <v>14370000</v>
      </c>
      <c r="K11" s="279">
        <f t="shared" ref="K11:K15" si="2">J11-I11</f>
        <v>0</v>
      </c>
      <c r="L11" s="284"/>
      <c r="M11"/>
    </row>
    <row r="12" spans="2:13" ht="30.75" customHeight="1" x14ac:dyDescent="0.45">
      <c r="D12" s="14"/>
      <c r="E12"/>
      <c r="F12" s="23"/>
      <c r="G12" s="325"/>
      <c r="H12" s="271" t="s">
        <v>114</v>
      </c>
      <c r="I12" s="84">
        <v>11710000</v>
      </c>
      <c r="J12" s="84">
        <v>11710000</v>
      </c>
      <c r="K12" s="213">
        <f t="shared" si="2"/>
        <v>0</v>
      </c>
      <c r="L12" s="285">
        <f>SUM(L6:L11)</f>
        <v>11710000</v>
      </c>
      <c r="M12"/>
    </row>
    <row r="13" spans="2:13" ht="30" customHeight="1" thickBot="1" x14ac:dyDescent="0.5">
      <c r="D13" s="14"/>
      <c r="E13"/>
      <c r="F13" s="23"/>
      <c r="G13" s="326"/>
      <c r="H13" s="13" t="s">
        <v>32</v>
      </c>
      <c r="I13" s="280">
        <v>2660000</v>
      </c>
      <c r="J13" s="280">
        <v>2660000</v>
      </c>
      <c r="K13" s="275">
        <f t="shared" si="2"/>
        <v>0</v>
      </c>
      <c r="L13" s="11"/>
      <c r="M13"/>
    </row>
    <row r="14" spans="2:13" ht="27" customHeight="1" x14ac:dyDescent="0.45">
      <c r="D14" s="14"/>
      <c r="E14"/>
      <c r="F14" s="23"/>
      <c r="G14" s="332" t="s">
        <v>43</v>
      </c>
      <c r="H14" s="154" t="s">
        <v>35</v>
      </c>
      <c r="I14" s="141">
        <v>2300000</v>
      </c>
      <c r="J14" s="141">
        <v>2300000</v>
      </c>
      <c r="K14" s="281">
        <f t="shared" si="2"/>
        <v>0</v>
      </c>
      <c r="L14" s="11"/>
      <c r="M14"/>
    </row>
    <row r="15" spans="2:13" ht="27" customHeight="1" thickBot="1" x14ac:dyDescent="0.5">
      <c r="D15" s="14"/>
      <c r="E15"/>
      <c r="F15" s="23"/>
      <c r="G15" s="334"/>
      <c r="H15" s="13" t="s">
        <v>114</v>
      </c>
      <c r="I15" s="38">
        <v>2300000</v>
      </c>
      <c r="J15" s="38">
        <v>2300000</v>
      </c>
      <c r="K15" s="282">
        <f t="shared" si="2"/>
        <v>0</v>
      </c>
      <c r="L15" s="11"/>
      <c r="M15"/>
    </row>
    <row r="16" spans="2:13" x14ac:dyDescent="0.45">
      <c r="E16"/>
      <c r="G16"/>
      <c r="I16"/>
      <c r="J16"/>
      <c r="K16"/>
      <c r="L16"/>
      <c r="M16"/>
    </row>
    <row r="17" spans="5:13" x14ac:dyDescent="0.45">
      <c r="E17"/>
      <c r="G17"/>
      <c r="I17"/>
      <c r="J17"/>
      <c r="K17"/>
      <c r="L17"/>
      <c r="M17"/>
    </row>
    <row r="18" spans="5:13" ht="30" customHeight="1" x14ac:dyDescent="0.45">
      <c r="E18"/>
      <c r="G18"/>
      <c r="I18"/>
      <c r="J18"/>
      <c r="K18"/>
      <c r="L18"/>
      <c r="M18"/>
    </row>
    <row r="19" spans="5:13" ht="30" customHeight="1" x14ac:dyDescent="0.45">
      <c r="E19"/>
      <c r="G19"/>
      <c r="I19"/>
      <c r="J19"/>
      <c r="K19"/>
      <c r="L19"/>
      <c r="M19"/>
    </row>
    <row r="20" spans="5:13" ht="30" customHeight="1" x14ac:dyDescent="0.45">
      <c r="E20"/>
      <c r="G20"/>
      <c r="I20"/>
      <c r="J20"/>
      <c r="K20"/>
      <c r="L20"/>
      <c r="M20"/>
    </row>
    <row r="21" spans="5:13" ht="30" customHeight="1" x14ac:dyDescent="0.45">
      <c r="E21"/>
      <c r="G21"/>
      <c r="I21"/>
      <c r="J21"/>
      <c r="K21"/>
      <c r="L21"/>
      <c r="M21"/>
    </row>
    <row r="22" spans="5:13" ht="27" customHeight="1" x14ac:dyDescent="0.45">
      <c r="E22"/>
      <c r="G22"/>
      <c r="I22"/>
      <c r="J22"/>
      <c r="K22"/>
      <c r="L22"/>
      <c r="M22"/>
    </row>
    <row r="23" spans="5:13" ht="27" customHeight="1" x14ac:dyDescent="0.45">
      <c r="E23"/>
      <c r="G23"/>
      <c r="I23"/>
      <c r="J23"/>
      <c r="K23"/>
      <c r="L23"/>
      <c r="M23"/>
    </row>
    <row r="24" spans="5:13" ht="27" customHeight="1" x14ac:dyDescent="0.45">
      <c r="E24"/>
      <c r="G24"/>
      <c r="I24"/>
      <c r="J24"/>
      <c r="K24"/>
      <c r="L24"/>
      <c r="M24"/>
    </row>
    <row r="25" spans="5:13" ht="27" customHeight="1" x14ac:dyDescent="0.45">
      <c r="E25"/>
      <c r="G25"/>
      <c r="I25"/>
      <c r="J25"/>
      <c r="K25"/>
      <c r="L25"/>
      <c r="M25"/>
    </row>
    <row r="26" spans="5:13" ht="27" customHeight="1" x14ac:dyDescent="0.45">
      <c r="E26"/>
      <c r="G26"/>
      <c r="I26"/>
      <c r="J26"/>
      <c r="K26"/>
      <c r="L26"/>
      <c r="M26"/>
    </row>
    <row r="27" spans="5:13" ht="30.75" customHeight="1" x14ac:dyDescent="0.45">
      <c r="E27"/>
      <c r="G27"/>
      <c r="I27"/>
      <c r="J27"/>
      <c r="K27"/>
      <c r="L27"/>
      <c r="M27"/>
    </row>
    <row r="28" spans="5:13" ht="30" customHeight="1" x14ac:dyDescent="0.45">
      <c r="E28"/>
      <c r="G28"/>
      <c r="I28"/>
      <c r="J28"/>
      <c r="K28"/>
      <c r="L28"/>
      <c r="M28"/>
    </row>
    <row r="29" spans="5:13" ht="27" customHeight="1" x14ac:dyDescent="0.45">
      <c r="E29"/>
      <c r="G29"/>
      <c r="I29"/>
      <c r="J29"/>
      <c r="K29"/>
      <c r="L29"/>
      <c r="M29"/>
    </row>
    <row r="30" spans="5:13" ht="27" customHeight="1" x14ac:dyDescent="0.45">
      <c r="E30"/>
      <c r="G30"/>
      <c r="I30"/>
      <c r="J30"/>
      <c r="K30"/>
      <c r="L30"/>
      <c r="M30"/>
    </row>
    <row r="31" spans="5:13" ht="58.5" customHeight="1" x14ac:dyDescent="0.45">
      <c r="E31"/>
      <c r="G31"/>
      <c r="I31"/>
      <c r="J31"/>
      <c r="K31"/>
      <c r="L31"/>
      <c r="M31"/>
    </row>
    <row r="32" spans="5:13" x14ac:dyDescent="0.45">
      <c r="E32"/>
      <c r="G32"/>
      <c r="I32"/>
      <c r="J32"/>
      <c r="K32"/>
      <c r="L32"/>
      <c r="M32"/>
    </row>
    <row r="33" spans="5:13" x14ac:dyDescent="0.45">
      <c r="E33"/>
      <c r="G33"/>
      <c r="I33"/>
      <c r="J33"/>
      <c r="K33"/>
      <c r="L33"/>
      <c r="M33"/>
    </row>
    <row r="34" spans="5:13" x14ac:dyDescent="0.45">
      <c r="E34"/>
      <c r="G34"/>
      <c r="I34"/>
      <c r="J34"/>
      <c r="K34"/>
      <c r="L34"/>
      <c r="M34"/>
    </row>
    <row r="35" spans="5:13" x14ac:dyDescent="0.45">
      <c r="E35"/>
      <c r="G35"/>
      <c r="I35"/>
      <c r="J35"/>
      <c r="K35"/>
      <c r="L35"/>
      <c r="M35"/>
    </row>
    <row r="36" spans="5:13" x14ac:dyDescent="0.45">
      <c r="E36"/>
      <c r="G36"/>
      <c r="I36"/>
      <c r="J36"/>
      <c r="K36"/>
      <c r="L36"/>
      <c r="M36"/>
    </row>
    <row r="37" spans="5:13" x14ac:dyDescent="0.45">
      <c r="E37"/>
      <c r="G37"/>
      <c r="I37"/>
      <c r="J37"/>
      <c r="K37"/>
      <c r="L37"/>
      <c r="M37"/>
    </row>
    <row r="38" spans="5:13" x14ac:dyDescent="0.45">
      <c r="E38"/>
      <c r="G38"/>
      <c r="I38"/>
      <c r="J38"/>
      <c r="K38"/>
      <c r="L38"/>
      <c r="M38"/>
    </row>
    <row r="39" spans="5:13" x14ac:dyDescent="0.45">
      <c r="E39"/>
      <c r="G39"/>
      <c r="I39"/>
      <c r="J39"/>
      <c r="K39"/>
      <c r="L39"/>
      <c r="M39"/>
    </row>
    <row r="40" spans="5:13" x14ac:dyDescent="0.45">
      <c r="E40"/>
      <c r="G40"/>
      <c r="I40"/>
      <c r="J40"/>
      <c r="K40"/>
      <c r="L40"/>
      <c r="M40"/>
    </row>
    <row r="41" spans="5:13" x14ac:dyDescent="0.45">
      <c r="E41"/>
      <c r="G41"/>
      <c r="I41"/>
      <c r="J41"/>
      <c r="K41"/>
      <c r="L41"/>
      <c r="M41"/>
    </row>
    <row r="42" spans="5:13" x14ac:dyDescent="0.45">
      <c r="E42"/>
      <c r="G42"/>
      <c r="I42"/>
      <c r="J42"/>
      <c r="K42"/>
      <c r="L42"/>
      <c r="M42"/>
    </row>
    <row r="43" spans="5:13" x14ac:dyDescent="0.45">
      <c r="E43"/>
      <c r="G43"/>
      <c r="I43"/>
      <c r="J43"/>
      <c r="K43"/>
      <c r="L43"/>
      <c r="M43"/>
    </row>
    <row r="44" spans="5:13" x14ac:dyDescent="0.45">
      <c r="E44"/>
      <c r="G44"/>
      <c r="I44"/>
      <c r="J44"/>
      <c r="K44"/>
      <c r="L44"/>
      <c r="M44"/>
    </row>
    <row r="45" spans="5:13" x14ac:dyDescent="0.45">
      <c r="E45"/>
      <c r="G45"/>
      <c r="I45"/>
      <c r="J45"/>
      <c r="K45"/>
      <c r="L45"/>
      <c r="M45"/>
    </row>
    <row r="46" spans="5:13" x14ac:dyDescent="0.45">
      <c r="E46"/>
      <c r="G46"/>
      <c r="I46"/>
      <c r="J46"/>
      <c r="K46"/>
      <c r="L46"/>
      <c r="M46"/>
    </row>
    <row r="47" spans="5:13" x14ac:dyDescent="0.45">
      <c r="E47"/>
      <c r="G47"/>
      <c r="I47"/>
      <c r="J47"/>
      <c r="K47"/>
      <c r="L47"/>
      <c r="M47"/>
    </row>
  </sheetData>
  <mergeCells count="12">
    <mergeCell ref="G14:G15"/>
    <mergeCell ref="B6:B8"/>
    <mergeCell ref="G6:G8"/>
    <mergeCell ref="B9:B10"/>
    <mergeCell ref="G9:G10"/>
    <mergeCell ref="G11:G13"/>
    <mergeCell ref="B1:K1"/>
    <mergeCell ref="B2:K2"/>
    <mergeCell ref="B3:F3"/>
    <mergeCell ref="G3:K3"/>
    <mergeCell ref="B5:C5"/>
    <mergeCell ref="G5:H5"/>
  </mergeCells>
  <phoneticPr fontId="10" type="noConversion"/>
  <pageMargins left="0.21" right="0.17" top="1.17" bottom="0.27" header="0.17" footer="0.17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7FA5-88B6-493E-BDC7-9A09B42BB4F8}">
  <sheetPr>
    <pageSetUpPr fitToPage="1"/>
  </sheetPr>
  <dimension ref="B1:M57"/>
  <sheetViews>
    <sheetView topLeftCell="A21" zoomScale="110" zoomScaleNormal="110" zoomScaleSheetLayoutView="100" workbookViewId="0">
      <selection activeCell="H22" sqref="H22:I28"/>
    </sheetView>
  </sheetViews>
  <sheetFormatPr defaultColWidth="9" defaultRowHeight="17" x14ac:dyDescent="0.45"/>
  <cols>
    <col min="1" max="1" width="3.58203125" customWidth="1"/>
    <col min="2" max="2" width="5.08203125" customWidth="1"/>
    <col min="3" max="3" width="5.75" customWidth="1"/>
    <col min="4" max="4" width="15.08203125" customWidth="1"/>
    <col min="5" max="5" width="14.5" style="1" customWidth="1"/>
    <col min="6" max="6" width="15.08203125" style="1" customWidth="1"/>
    <col min="7" max="7" width="12" style="1" customWidth="1"/>
    <col min="8" max="8" width="15.08203125" style="1" customWidth="1"/>
    <col min="9" max="9" width="52.08203125" customWidth="1"/>
    <col min="10" max="10" width="17.75" customWidth="1"/>
    <col min="11" max="11" width="47.75" customWidth="1"/>
    <col min="12" max="12" width="9.83203125" customWidth="1"/>
  </cols>
  <sheetData>
    <row r="1" spans="2:13" ht="41.25" customHeight="1" x14ac:dyDescent="0.45">
      <c r="B1" s="342" t="s">
        <v>104</v>
      </c>
      <c r="C1" s="342"/>
      <c r="D1" s="342"/>
      <c r="E1" s="342"/>
      <c r="F1" s="342"/>
      <c r="G1" s="342"/>
      <c r="H1" s="342"/>
      <c r="I1" s="342"/>
      <c r="J1" s="3"/>
    </row>
    <row r="2" spans="2:13" ht="21.75" customHeight="1" thickBot="1" x14ac:dyDescent="0.5">
      <c r="B2" s="378" t="s">
        <v>93</v>
      </c>
      <c r="C2" s="379"/>
      <c r="D2" s="379"/>
      <c r="E2" s="379"/>
      <c r="F2" s="379"/>
      <c r="G2" s="379"/>
      <c r="H2" s="379"/>
      <c r="I2" s="379"/>
      <c r="J2" s="4"/>
    </row>
    <row r="3" spans="2:13" ht="26.25" customHeight="1" x14ac:dyDescent="0.45">
      <c r="B3" s="380" t="s">
        <v>63</v>
      </c>
      <c r="C3" s="381"/>
      <c r="D3" s="381"/>
      <c r="E3" s="381"/>
      <c r="F3" s="381"/>
      <c r="G3" s="381"/>
      <c r="H3" s="404"/>
      <c r="I3" s="382" t="s">
        <v>3</v>
      </c>
      <c r="J3" s="35"/>
    </row>
    <row r="4" spans="2:13" ht="27" customHeight="1" x14ac:dyDescent="0.45">
      <c r="B4" s="102" t="s">
        <v>80</v>
      </c>
      <c r="C4" s="101" t="s">
        <v>81</v>
      </c>
      <c r="D4" s="10" t="s">
        <v>82</v>
      </c>
      <c r="E4" s="7" t="s">
        <v>66</v>
      </c>
      <c r="F4" s="7" t="s">
        <v>67</v>
      </c>
      <c r="G4" s="7" t="s">
        <v>76</v>
      </c>
      <c r="H4" s="7" t="s">
        <v>62</v>
      </c>
      <c r="I4" s="383"/>
      <c r="J4" s="35"/>
    </row>
    <row r="5" spans="2:13" ht="30" customHeight="1" thickBot="1" x14ac:dyDescent="0.5">
      <c r="B5" s="384" t="s">
        <v>97</v>
      </c>
      <c r="C5" s="385"/>
      <c r="D5" s="386"/>
      <c r="E5" s="16">
        <f t="shared" ref="E5:F5" si="0">E18+E21+E29</f>
        <v>84585000</v>
      </c>
      <c r="F5" s="16">
        <f t="shared" si="0"/>
        <v>92865000</v>
      </c>
      <c r="G5" s="16">
        <v>2300000</v>
      </c>
      <c r="H5" s="16">
        <f>E5+F5+G5</f>
        <v>179750000</v>
      </c>
      <c r="I5" s="65"/>
      <c r="J5" s="48"/>
    </row>
    <row r="6" spans="2:13" ht="30" customHeight="1" x14ac:dyDescent="0.45">
      <c r="B6" s="337" t="s">
        <v>86</v>
      </c>
      <c r="C6" s="387" t="s">
        <v>87</v>
      </c>
      <c r="D6" s="96" t="s">
        <v>60</v>
      </c>
      <c r="E6" s="107">
        <f t="shared" ref="E6:F6" si="1">E7+E8+E9+E10</f>
        <v>67773990</v>
      </c>
      <c r="F6" s="107">
        <f t="shared" si="1"/>
        <v>76053990</v>
      </c>
      <c r="G6" s="107"/>
      <c r="H6" s="107">
        <f>H7+H8+H9+H10</f>
        <v>143827980</v>
      </c>
      <c r="I6" s="64"/>
    </row>
    <row r="7" spans="2:13" ht="60.75" customHeight="1" x14ac:dyDescent="0.45">
      <c r="B7" s="325"/>
      <c r="C7" s="387"/>
      <c r="D7" s="47" t="s">
        <v>11</v>
      </c>
      <c r="E7" s="81">
        <v>42984000</v>
      </c>
      <c r="F7" s="81">
        <v>42984000</v>
      </c>
      <c r="G7" s="81"/>
      <c r="H7" s="50">
        <f>E7+F7</f>
        <v>85968000</v>
      </c>
      <c r="I7" s="77" t="s">
        <v>88</v>
      </c>
    </row>
    <row r="8" spans="2:13" ht="192.75" customHeight="1" x14ac:dyDescent="0.45">
      <c r="B8" s="325"/>
      <c r="C8" s="387"/>
      <c r="D8" s="47" t="s">
        <v>2</v>
      </c>
      <c r="E8" s="81">
        <v>4923855</v>
      </c>
      <c r="F8" s="81">
        <v>4923855</v>
      </c>
      <c r="G8" s="81"/>
      <c r="H8" s="50">
        <v>9847710</v>
      </c>
      <c r="I8" s="78" t="s">
        <v>89</v>
      </c>
      <c r="J8" s="89" t="s">
        <v>69</v>
      </c>
      <c r="K8" s="90" t="s">
        <v>100</v>
      </c>
      <c r="L8" s="67"/>
      <c r="M8" s="67"/>
    </row>
    <row r="9" spans="2:13" ht="62.25" customHeight="1" x14ac:dyDescent="0.45">
      <c r="B9" s="325"/>
      <c r="C9" s="387"/>
      <c r="D9" s="47" t="s">
        <v>61</v>
      </c>
      <c r="E9" s="81">
        <v>5114625</v>
      </c>
      <c r="F9" s="81">
        <v>5114625</v>
      </c>
      <c r="G9" s="81"/>
      <c r="H9" s="50">
        <f>E9+F9</f>
        <v>10229250</v>
      </c>
      <c r="I9" s="78" t="s">
        <v>90</v>
      </c>
      <c r="J9" s="71"/>
      <c r="K9" s="67"/>
      <c r="L9" s="68"/>
      <c r="M9" s="69"/>
    </row>
    <row r="10" spans="2:13" ht="304.5" customHeight="1" x14ac:dyDescent="0.45">
      <c r="B10" s="325"/>
      <c r="C10" s="388"/>
      <c r="D10" s="47" t="s">
        <v>27</v>
      </c>
      <c r="E10" s="81">
        <v>14751510</v>
      </c>
      <c r="F10" s="81">
        <v>23031510</v>
      </c>
      <c r="G10" s="81"/>
      <c r="H10" s="148">
        <v>37783020</v>
      </c>
      <c r="I10" s="117" t="s">
        <v>101</v>
      </c>
      <c r="J10" s="49" t="s">
        <v>96</v>
      </c>
      <c r="K10" s="67" t="s">
        <v>99</v>
      </c>
      <c r="L10" s="412"/>
      <c r="M10" s="412"/>
    </row>
    <row r="11" spans="2:13" ht="30" customHeight="1" x14ac:dyDescent="0.45">
      <c r="B11" s="325"/>
      <c r="C11" s="376" t="s">
        <v>85</v>
      </c>
      <c r="D11" s="6" t="s">
        <v>7</v>
      </c>
      <c r="E11" s="18">
        <f t="shared" ref="E11:F11" si="2">E12+E13+E14+E15+E16+E17</f>
        <v>8111010</v>
      </c>
      <c r="F11" s="18">
        <f t="shared" si="2"/>
        <v>8111010</v>
      </c>
      <c r="G11" s="18">
        <v>2300000</v>
      </c>
      <c r="H11" s="18">
        <f>H12+H13+H14+H15+H16+H17</f>
        <v>18522020</v>
      </c>
      <c r="I11" s="59"/>
      <c r="K11" s="66"/>
      <c r="L11" s="68"/>
      <c r="M11" s="70"/>
    </row>
    <row r="12" spans="2:13" ht="102.75" customHeight="1" x14ac:dyDescent="0.45">
      <c r="B12" s="325"/>
      <c r="C12" s="377"/>
      <c r="D12" s="27" t="s">
        <v>41</v>
      </c>
      <c r="E12" s="82">
        <v>2500000</v>
      </c>
      <c r="F12" s="82">
        <v>2500000</v>
      </c>
      <c r="G12" s="82"/>
      <c r="H12" s="18">
        <v>5000000</v>
      </c>
      <c r="I12" s="60" t="s">
        <v>109</v>
      </c>
      <c r="J12" s="18">
        <v>4500000</v>
      </c>
      <c r="K12" s="42" t="s">
        <v>52</v>
      </c>
    </row>
    <row r="13" spans="2:13" ht="84.75" customHeight="1" x14ac:dyDescent="0.45">
      <c r="B13" s="325"/>
      <c r="C13" s="377"/>
      <c r="D13" s="58" t="s">
        <v>30</v>
      </c>
      <c r="E13" s="83">
        <v>2086010</v>
      </c>
      <c r="F13" s="83">
        <v>2086010</v>
      </c>
      <c r="G13" s="82"/>
      <c r="H13" s="18">
        <v>4172020</v>
      </c>
      <c r="I13" s="60" t="s">
        <v>110</v>
      </c>
      <c r="J13" s="18">
        <v>3621620</v>
      </c>
      <c r="K13" s="42" t="s">
        <v>53</v>
      </c>
    </row>
    <row r="14" spans="2:13" ht="30" customHeight="1" x14ac:dyDescent="0.45">
      <c r="B14" s="325"/>
      <c r="C14" s="377"/>
      <c r="D14" s="6" t="s">
        <v>15</v>
      </c>
      <c r="E14" s="18">
        <v>2400000</v>
      </c>
      <c r="F14" s="18">
        <v>2400000</v>
      </c>
      <c r="G14" s="18"/>
      <c r="H14" s="18">
        <v>4800000</v>
      </c>
      <c r="I14" s="60" t="s">
        <v>31</v>
      </c>
      <c r="J14" s="18">
        <v>4800000</v>
      </c>
      <c r="K14" s="42" t="s">
        <v>31</v>
      </c>
    </row>
    <row r="15" spans="2:13" ht="31.5" customHeight="1" x14ac:dyDescent="0.45">
      <c r="B15" s="325"/>
      <c r="C15" s="377"/>
      <c r="D15" s="6" t="s">
        <v>19</v>
      </c>
      <c r="E15" s="18">
        <v>150000</v>
      </c>
      <c r="F15" s="18">
        <v>150000</v>
      </c>
      <c r="G15" s="18"/>
      <c r="H15" s="17">
        <v>300000</v>
      </c>
      <c r="I15" s="60" t="s">
        <v>111</v>
      </c>
      <c r="J15" s="17">
        <v>300000</v>
      </c>
      <c r="K15" s="42" t="s">
        <v>57</v>
      </c>
    </row>
    <row r="16" spans="2:13" ht="31.5" customHeight="1" x14ac:dyDescent="0.45">
      <c r="B16" s="325"/>
      <c r="C16" s="377"/>
      <c r="D16" s="36" t="s">
        <v>40</v>
      </c>
      <c r="E16" s="84">
        <v>225000</v>
      </c>
      <c r="F16" s="84">
        <v>225000</v>
      </c>
      <c r="G16" s="18"/>
      <c r="H16" s="17">
        <v>450000</v>
      </c>
      <c r="I16" s="60" t="s">
        <v>70</v>
      </c>
      <c r="J16" s="17">
        <v>500000</v>
      </c>
      <c r="K16" s="42" t="s">
        <v>47</v>
      </c>
    </row>
    <row r="17" spans="2:11" ht="90.75" customHeight="1" x14ac:dyDescent="0.45">
      <c r="B17" s="325"/>
      <c r="C17" s="377"/>
      <c r="D17" s="6" t="s">
        <v>5</v>
      </c>
      <c r="E17" s="18">
        <v>750000</v>
      </c>
      <c r="F17" s="18">
        <v>750000</v>
      </c>
      <c r="G17" s="18">
        <v>2300000</v>
      </c>
      <c r="H17" s="147">
        <v>3800000</v>
      </c>
      <c r="I17" s="60" t="s">
        <v>105</v>
      </c>
      <c r="J17" s="18">
        <v>600000</v>
      </c>
      <c r="K17" s="42" t="s">
        <v>54</v>
      </c>
    </row>
    <row r="18" spans="2:11" ht="27.75" customHeight="1" x14ac:dyDescent="0.45">
      <c r="B18" s="338"/>
      <c r="C18" s="340" t="s">
        <v>77</v>
      </c>
      <c r="D18" s="341"/>
      <c r="E18" s="34">
        <f t="shared" ref="E18:F18" si="3">E6+E11</f>
        <v>75885000</v>
      </c>
      <c r="F18" s="34">
        <f t="shared" si="3"/>
        <v>84165000</v>
      </c>
      <c r="G18" s="34">
        <v>2300000</v>
      </c>
      <c r="H18" s="146">
        <f>H6+H11</f>
        <v>162350000</v>
      </c>
      <c r="I18" s="60"/>
    </row>
    <row r="19" spans="2:11" ht="30.75" customHeight="1" x14ac:dyDescent="0.45">
      <c r="B19" s="359" t="s">
        <v>91</v>
      </c>
      <c r="C19" s="361" t="s">
        <v>79</v>
      </c>
      <c r="D19" s="6" t="s">
        <v>59</v>
      </c>
      <c r="E19" s="18">
        <v>500000</v>
      </c>
      <c r="F19" s="18">
        <v>500000</v>
      </c>
      <c r="G19" s="18"/>
      <c r="H19" s="17">
        <v>1000000</v>
      </c>
      <c r="I19" s="60" t="s">
        <v>106</v>
      </c>
    </row>
    <row r="20" spans="2:11" ht="30.75" customHeight="1" x14ac:dyDescent="0.45">
      <c r="B20" s="360"/>
      <c r="C20" s="362"/>
      <c r="D20" s="27" t="s">
        <v>44</v>
      </c>
      <c r="E20" s="82">
        <v>150000</v>
      </c>
      <c r="F20" s="82">
        <v>150000</v>
      </c>
      <c r="G20" s="82"/>
      <c r="H20" s="17">
        <v>300000</v>
      </c>
      <c r="I20" s="61" t="s">
        <v>45</v>
      </c>
    </row>
    <row r="21" spans="2:11" ht="28.5" customHeight="1" x14ac:dyDescent="0.45">
      <c r="B21" s="360"/>
      <c r="C21" s="363" t="s">
        <v>92</v>
      </c>
      <c r="D21" s="363"/>
      <c r="E21" s="144">
        <f t="shared" ref="E21:F21" si="4">SUM(E19:E20)</f>
        <v>650000</v>
      </c>
      <c r="F21" s="144">
        <f t="shared" si="4"/>
        <v>650000</v>
      </c>
      <c r="G21" s="144"/>
      <c r="H21" s="145">
        <f>SUM(H19:H20)</f>
        <v>1300000</v>
      </c>
      <c r="I21" s="62"/>
    </row>
    <row r="22" spans="2:11" ht="27.75" customHeight="1" x14ac:dyDescent="0.45">
      <c r="B22" s="364" t="s">
        <v>83</v>
      </c>
      <c r="C22" s="367" t="s">
        <v>84</v>
      </c>
      <c r="D22" s="327" t="s">
        <v>21</v>
      </c>
      <c r="E22" s="352">
        <v>4455000</v>
      </c>
      <c r="F22" s="352">
        <v>4455000</v>
      </c>
      <c r="G22" s="97"/>
      <c r="H22" s="352">
        <v>8910000</v>
      </c>
      <c r="I22" s="398" t="s">
        <v>71</v>
      </c>
      <c r="J22" s="405">
        <v>8910000</v>
      </c>
      <c r="K22" s="407" t="s">
        <v>46</v>
      </c>
    </row>
    <row r="23" spans="2:11" ht="33.75" customHeight="1" x14ac:dyDescent="0.45">
      <c r="B23" s="365"/>
      <c r="C23" s="368"/>
      <c r="D23" s="329"/>
      <c r="E23" s="353"/>
      <c r="F23" s="353"/>
      <c r="G23" s="98"/>
      <c r="H23" s="353"/>
      <c r="I23" s="399"/>
      <c r="J23" s="406"/>
      <c r="K23" s="408"/>
    </row>
    <row r="24" spans="2:11" ht="30.75" customHeight="1" x14ac:dyDescent="0.45">
      <c r="B24" s="365"/>
      <c r="C24" s="368"/>
      <c r="D24" s="6" t="s">
        <v>10</v>
      </c>
      <c r="E24" s="18">
        <v>540000</v>
      </c>
      <c r="F24" s="18">
        <v>540000</v>
      </c>
      <c r="G24" s="18"/>
      <c r="H24" s="32">
        <v>1080000</v>
      </c>
      <c r="I24" s="63" t="s">
        <v>73</v>
      </c>
      <c r="J24" s="32">
        <v>720000</v>
      </c>
      <c r="K24" s="43" t="s">
        <v>49</v>
      </c>
    </row>
    <row r="25" spans="2:11" ht="31.5" customHeight="1" x14ac:dyDescent="0.45">
      <c r="B25" s="365"/>
      <c r="C25" s="368"/>
      <c r="D25" s="6" t="s">
        <v>14</v>
      </c>
      <c r="E25" s="18">
        <v>175000</v>
      </c>
      <c r="F25" s="18">
        <v>175000</v>
      </c>
      <c r="G25" s="18"/>
      <c r="H25" s="32">
        <v>350000</v>
      </c>
      <c r="I25" s="63" t="s">
        <v>74</v>
      </c>
      <c r="J25" s="32">
        <v>400000</v>
      </c>
      <c r="K25" s="43" t="s">
        <v>48</v>
      </c>
    </row>
    <row r="26" spans="2:11" ht="30" customHeight="1" x14ac:dyDescent="0.45">
      <c r="B26" s="365"/>
      <c r="C26" s="368"/>
      <c r="D26" s="6" t="s">
        <v>1</v>
      </c>
      <c r="E26" s="18">
        <v>360000</v>
      </c>
      <c r="F26" s="18">
        <v>360000</v>
      </c>
      <c r="G26" s="18"/>
      <c r="H26" s="18">
        <v>720000</v>
      </c>
      <c r="I26" s="78" t="s">
        <v>72</v>
      </c>
      <c r="J26" s="18">
        <v>550000</v>
      </c>
      <c r="K26" s="41" t="s">
        <v>51</v>
      </c>
    </row>
    <row r="27" spans="2:11" ht="33" customHeight="1" x14ac:dyDescent="0.45">
      <c r="B27" s="365"/>
      <c r="C27" s="368"/>
      <c r="D27" s="31" t="s">
        <v>23</v>
      </c>
      <c r="E27" s="37">
        <v>1190000</v>
      </c>
      <c r="F27" s="37">
        <v>1190000</v>
      </c>
      <c r="G27" s="37"/>
      <c r="H27" s="37">
        <v>2380000</v>
      </c>
      <c r="I27" s="79" t="s">
        <v>94</v>
      </c>
      <c r="J27" s="37">
        <v>2640000</v>
      </c>
      <c r="K27" s="44" t="s">
        <v>50</v>
      </c>
    </row>
    <row r="28" spans="2:11" ht="117" customHeight="1" x14ac:dyDescent="0.45">
      <c r="B28" s="365"/>
      <c r="C28" s="369"/>
      <c r="D28" s="31" t="s">
        <v>26</v>
      </c>
      <c r="E28" s="37">
        <v>1330000</v>
      </c>
      <c r="F28" s="37">
        <v>1330000</v>
      </c>
      <c r="G28" s="37"/>
      <c r="H28" s="37">
        <v>2660000</v>
      </c>
      <c r="I28" s="92" t="s">
        <v>103</v>
      </c>
      <c r="J28" s="91">
        <v>1680000</v>
      </c>
      <c r="K28" s="45" t="s">
        <v>55</v>
      </c>
    </row>
    <row r="29" spans="2:11" ht="27" customHeight="1" thickBot="1" x14ac:dyDescent="0.5">
      <c r="B29" s="366"/>
      <c r="C29" s="358" t="s">
        <v>78</v>
      </c>
      <c r="D29" s="358"/>
      <c r="E29" s="144">
        <f>SUM(E22:E28)</f>
        <v>8050000</v>
      </c>
      <c r="F29" s="144">
        <f t="shared" ref="F29:H29" si="5">SUM(F22:F28)</f>
        <v>8050000</v>
      </c>
      <c r="G29" s="144"/>
      <c r="H29" s="144">
        <f t="shared" si="5"/>
        <v>16100000</v>
      </c>
      <c r="I29" s="103"/>
      <c r="J29" s="400" t="s">
        <v>108</v>
      </c>
      <c r="K29" s="401"/>
    </row>
    <row r="30" spans="2:11" ht="30" customHeight="1" thickBot="1" x14ac:dyDescent="0.5">
      <c r="B30" s="349" t="s">
        <v>68</v>
      </c>
      <c r="C30" s="350"/>
      <c r="D30" s="351"/>
      <c r="E30" s="104">
        <f t="shared" ref="E30:F30" si="6">E18+E21+E29</f>
        <v>84585000</v>
      </c>
      <c r="F30" s="104">
        <f t="shared" si="6"/>
        <v>92865000</v>
      </c>
      <c r="G30" s="104">
        <v>2300000</v>
      </c>
      <c r="H30" s="104">
        <f>H29+H21+H18</f>
        <v>179750000</v>
      </c>
      <c r="I30" s="105" t="s">
        <v>75</v>
      </c>
      <c r="J30" s="402"/>
      <c r="K30" s="403"/>
    </row>
    <row r="31" spans="2:11" ht="30" customHeight="1" thickBot="1" x14ac:dyDescent="0.5">
      <c r="B31" s="108"/>
      <c r="C31" s="108"/>
      <c r="D31" s="113"/>
      <c r="E31" s="115" t="s">
        <v>95</v>
      </c>
      <c r="F31" s="116">
        <f>E30+F30</f>
        <v>177450000</v>
      </c>
      <c r="G31" s="110"/>
      <c r="H31" s="111"/>
      <c r="I31" s="114"/>
      <c r="J31" s="51"/>
      <c r="K31" s="51"/>
    </row>
    <row r="32" spans="2:11" ht="44.25" customHeight="1" thickBot="1" x14ac:dyDescent="0.5">
      <c r="C32" s="93"/>
      <c r="D32" s="112"/>
      <c r="E32" s="99"/>
      <c r="F32" s="100"/>
      <c r="G32" s="109"/>
      <c r="H32" s="109"/>
      <c r="I32" s="94"/>
    </row>
    <row r="33" spans="2:13" s="28" customFormat="1" ht="69.75" customHeight="1" x14ac:dyDescent="0.45">
      <c r="B33" s="409" t="s">
        <v>98</v>
      </c>
      <c r="C33" s="413" t="s">
        <v>102</v>
      </c>
      <c r="D33" s="72" t="s">
        <v>29</v>
      </c>
      <c r="E33" s="85"/>
      <c r="F33" s="85">
        <v>6480000</v>
      </c>
      <c r="G33" s="85"/>
      <c r="H33" s="73">
        <v>6480000</v>
      </c>
      <c r="I33" s="74" t="s">
        <v>65</v>
      </c>
      <c r="L33" s="30"/>
      <c r="M33" s="29"/>
    </row>
    <row r="34" spans="2:13" ht="72.75" customHeight="1" x14ac:dyDescent="0.45">
      <c r="B34" s="410"/>
      <c r="C34" s="414"/>
      <c r="D34" s="75" t="s">
        <v>4</v>
      </c>
      <c r="E34" s="86"/>
      <c r="F34" s="86">
        <v>1800000</v>
      </c>
      <c r="G34" s="86"/>
      <c r="H34" s="76">
        <v>1800000</v>
      </c>
      <c r="I34" s="60" t="s">
        <v>64</v>
      </c>
    </row>
    <row r="35" spans="2:13" ht="24.75" customHeight="1" thickBot="1" x14ac:dyDescent="0.5">
      <c r="B35" s="411"/>
      <c r="C35" s="415" t="s">
        <v>62</v>
      </c>
      <c r="D35" s="416"/>
      <c r="E35" s="87"/>
      <c r="F35" s="88">
        <f>SUM(F33:F34)</f>
        <v>8280000</v>
      </c>
      <c r="G35" s="87"/>
      <c r="H35" s="33">
        <f>SUM(H33:H34)</f>
        <v>8280000</v>
      </c>
      <c r="I35" s="80"/>
    </row>
    <row r="36" spans="2:13" ht="30" customHeight="1" x14ac:dyDescent="0.45"/>
    <row r="37" spans="2:13" ht="30" customHeight="1" x14ac:dyDescent="0.45"/>
    <row r="38" spans="2:13" ht="30" customHeight="1" x14ac:dyDescent="0.45"/>
    <row r="39" spans="2:13" ht="30" customHeight="1" x14ac:dyDescent="0.45"/>
    <row r="40" spans="2:13" ht="30" customHeight="1" x14ac:dyDescent="0.45"/>
    <row r="41" spans="2:13" ht="30" customHeight="1" x14ac:dyDescent="0.45"/>
    <row r="42" spans="2:13" ht="30" customHeight="1" x14ac:dyDescent="0.45"/>
    <row r="43" spans="2:13" ht="30" customHeight="1" x14ac:dyDescent="0.45"/>
    <row r="44" spans="2:13" ht="30" customHeight="1" x14ac:dyDescent="0.45"/>
    <row r="45" spans="2:13" ht="30" customHeight="1" x14ac:dyDescent="0.45"/>
    <row r="46" spans="2:13" ht="30" customHeight="1" x14ac:dyDescent="0.45"/>
    <row r="47" spans="2:13" ht="30" customHeight="1" x14ac:dyDescent="0.45"/>
    <row r="48" spans="2:13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</sheetData>
  <mergeCells count="28">
    <mergeCell ref="B33:B35"/>
    <mergeCell ref="B1:I1"/>
    <mergeCell ref="B2:I2"/>
    <mergeCell ref="L10:M10"/>
    <mergeCell ref="C33:C34"/>
    <mergeCell ref="C35:D35"/>
    <mergeCell ref="C18:D18"/>
    <mergeCell ref="C19:C20"/>
    <mergeCell ref="C21:D21"/>
    <mergeCell ref="C22:C28"/>
    <mergeCell ref="C29:D29"/>
    <mergeCell ref="C11:C17"/>
    <mergeCell ref="D22:D23"/>
    <mergeCell ref="E22:E23"/>
    <mergeCell ref="F22:F23"/>
    <mergeCell ref="H22:H23"/>
    <mergeCell ref="I22:I23"/>
    <mergeCell ref="J29:K30"/>
    <mergeCell ref="B3:H3"/>
    <mergeCell ref="B19:B21"/>
    <mergeCell ref="B22:B29"/>
    <mergeCell ref="B30:D30"/>
    <mergeCell ref="B6:B18"/>
    <mergeCell ref="C6:C10"/>
    <mergeCell ref="B5:D5"/>
    <mergeCell ref="I3:I4"/>
    <mergeCell ref="J22:J23"/>
    <mergeCell ref="K22:K23"/>
  </mergeCells>
  <phoneticPr fontId="10" type="noConversion"/>
  <pageMargins left="0.23" right="0.18000000715255737" top="0.57999999999999996" bottom="0.17" header="0.17" footer="0.17"/>
  <pageSetup paperSize="9" scale="68" fitToHeight="0" orientation="portrait" r:id="rId1"/>
  <rowBreaks count="1" manualBreakCount="1">
    <brk id="16" min="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9CF7-BA70-4C4C-953F-2C832E1C2723}">
  <sheetPr>
    <pageSetUpPr fitToPage="1"/>
  </sheetPr>
  <dimension ref="B1:N39"/>
  <sheetViews>
    <sheetView zoomScaleNormal="100" zoomScaleSheetLayoutView="75" workbookViewId="0">
      <selection activeCell="O35" sqref="O35"/>
    </sheetView>
  </sheetViews>
  <sheetFormatPr defaultColWidth="9" defaultRowHeight="17" x14ac:dyDescent="0.45"/>
  <cols>
    <col min="1" max="1" width="3" customWidth="1"/>
    <col min="2" max="2" width="12" customWidth="1"/>
    <col min="3" max="3" width="12.75" customWidth="1"/>
    <col min="4" max="4" width="13.75" customWidth="1"/>
    <col min="5" max="5" width="13.75" style="14" customWidth="1"/>
    <col min="6" max="6" width="13.75" customWidth="1"/>
    <col min="7" max="7" width="13.83203125" style="1" customWidth="1"/>
    <col min="8" max="8" width="8.08203125" customWidth="1"/>
    <col min="9" max="9" width="9.75" style="51" customWidth="1"/>
    <col min="10" max="10" width="23.33203125" style="14" customWidth="1"/>
    <col min="11" max="11" width="16.5" style="14" customWidth="1"/>
    <col min="12" max="12" width="15.5" style="14" customWidth="1"/>
    <col min="13" max="13" width="14.75" style="164" customWidth="1"/>
    <col min="14" max="14" width="7.83203125" customWidth="1"/>
  </cols>
  <sheetData>
    <row r="1" spans="2:14" ht="58.5" customHeight="1" x14ac:dyDescent="0.45">
      <c r="B1" s="342" t="s">
        <v>141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2:14" ht="30" customHeight="1" thickBot="1" x14ac:dyDescent="0.5">
      <c r="B2" s="343" t="s">
        <v>115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2:14" ht="30" customHeight="1" x14ac:dyDescent="0.45">
      <c r="B3" s="344" t="s">
        <v>28</v>
      </c>
      <c r="C3" s="345"/>
      <c r="D3" s="345"/>
      <c r="E3" s="345"/>
      <c r="F3" s="345"/>
      <c r="G3" s="346"/>
      <c r="H3" s="344" t="s">
        <v>39</v>
      </c>
      <c r="I3" s="345"/>
      <c r="J3" s="345"/>
      <c r="K3" s="345"/>
      <c r="L3" s="345"/>
      <c r="M3" s="346"/>
    </row>
    <row r="4" spans="2:14" ht="30" customHeight="1" x14ac:dyDescent="0.45">
      <c r="B4" s="19" t="s">
        <v>22</v>
      </c>
      <c r="C4" s="31" t="s">
        <v>20</v>
      </c>
      <c r="D4" s="20" t="s">
        <v>24</v>
      </c>
      <c r="E4" s="52" t="s">
        <v>116</v>
      </c>
      <c r="F4" s="46" t="s">
        <v>117</v>
      </c>
      <c r="G4" s="119" t="s">
        <v>112</v>
      </c>
      <c r="H4" s="21" t="s">
        <v>22</v>
      </c>
      <c r="I4" s="31" t="s">
        <v>20</v>
      </c>
      <c r="J4" s="52" t="s">
        <v>24</v>
      </c>
      <c r="K4" s="52" t="s">
        <v>116</v>
      </c>
      <c r="L4" s="46" t="s">
        <v>117</v>
      </c>
      <c r="M4" s="199" t="s">
        <v>112</v>
      </c>
    </row>
    <row r="5" spans="2:14" ht="30" customHeight="1" thickBot="1" x14ac:dyDescent="0.5">
      <c r="B5" s="396" t="s">
        <v>38</v>
      </c>
      <c r="C5" s="397"/>
      <c r="D5" s="426"/>
      <c r="E5" s="195">
        <f>E6+E9</f>
        <v>179750000</v>
      </c>
      <c r="F5" s="195">
        <f>F6+F9</f>
        <v>184240000</v>
      </c>
      <c r="G5" s="196">
        <f>F5-E5</f>
        <v>4490000</v>
      </c>
      <c r="H5" s="396" t="s">
        <v>38</v>
      </c>
      <c r="I5" s="397"/>
      <c r="J5" s="426"/>
      <c r="K5" s="197">
        <f>K35+K37</f>
        <v>179750000</v>
      </c>
      <c r="L5" s="197">
        <f>L35+L37</f>
        <v>184240000</v>
      </c>
      <c r="M5" s="200">
        <f>L5-K5</f>
        <v>4490000</v>
      </c>
    </row>
    <row r="6" spans="2:14" ht="27" customHeight="1" x14ac:dyDescent="0.45">
      <c r="B6" s="332" t="s">
        <v>6</v>
      </c>
      <c r="C6" s="335" t="s">
        <v>12</v>
      </c>
      <c r="D6" s="336"/>
      <c r="E6" s="126">
        <f>E7+E8</f>
        <v>177450000</v>
      </c>
      <c r="F6" s="126">
        <f>F7+F8</f>
        <v>181940000</v>
      </c>
      <c r="G6" s="121">
        <f t="shared" ref="G6:G10" si="0">F6-E6</f>
        <v>4490000</v>
      </c>
      <c r="H6" s="337" t="s">
        <v>16</v>
      </c>
      <c r="I6" s="339" t="s">
        <v>18</v>
      </c>
      <c r="J6" s="53" t="s">
        <v>7</v>
      </c>
      <c r="K6" s="141">
        <f>K7+K8+K9+K10</f>
        <v>135547980</v>
      </c>
      <c r="L6" s="131">
        <f>L7+L8+L9+L10</f>
        <v>135547980</v>
      </c>
      <c r="M6" s="201">
        <f t="shared" ref="M6:M37" si="1">L6-K6</f>
        <v>0</v>
      </c>
    </row>
    <row r="7" spans="2:14" ht="27" customHeight="1" x14ac:dyDescent="0.45">
      <c r="B7" s="333"/>
      <c r="C7" s="6" t="s">
        <v>0</v>
      </c>
      <c r="D7" s="6" t="s">
        <v>0</v>
      </c>
      <c r="E7" s="127">
        <v>84585000</v>
      </c>
      <c r="F7" s="127">
        <v>86830000</v>
      </c>
      <c r="G7" s="122">
        <f t="shared" si="0"/>
        <v>2245000</v>
      </c>
      <c r="H7" s="325"/>
      <c r="I7" s="328"/>
      <c r="J7" s="54" t="s">
        <v>11</v>
      </c>
      <c r="K7" s="84">
        <v>85968000</v>
      </c>
      <c r="L7" s="84">
        <v>85968000</v>
      </c>
      <c r="M7" s="202">
        <f>L7-K7</f>
        <v>0</v>
      </c>
    </row>
    <row r="8" spans="2:14" ht="27" customHeight="1" thickBot="1" x14ac:dyDescent="0.5">
      <c r="B8" s="334"/>
      <c r="C8" s="13" t="s">
        <v>58</v>
      </c>
      <c r="D8" s="13" t="s">
        <v>58</v>
      </c>
      <c r="E8" s="128">
        <v>92865000</v>
      </c>
      <c r="F8" s="128">
        <v>95110000</v>
      </c>
      <c r="G8" s="123">
        <f t="shared" si="0"/>
        <v>2245000</v>
      </c>
      <c r="H8" s="325"/>
      <c r="I8" s="328"/>
      <c r="J8" s="54" t="s">
        <v>2</v>
      </c>
      <c r="K8" s="84">
        <v>9847710</v>
      </c>
      <c r="L8" s="84">
        <v>9847710</v>
      </c>
      <c r="M8" s="202">
        <f>L8-K8</f>
        <v>0</v>
      </c>
      <c r="N8" s="12"/>
    </row>
    <row r="9" spans="2:14" ht="27" customHeight="1" x14ac:dyDescent="0.45">
      <c r="B9" s="332" t="s">
        <v>43</v>
      </c>
      <c r="C9" s="335" t="s">
        <v>12</v>
      </c>
      <c r="D9" s="336"/>
      <c r="E9" s="129">
        <f>E10</f>
        <v>2300000</v>
      </c>
      <c r="F9" s="129">
        <f>F10</f>
        <v>2300000</v>
      </c>
      <c r="G9" s="39">
        <f t="shared" si="0"/>
        <v>0</v>
      </c>
      <c r="H9" s="325"/>
      <c r="I9" s="328"/>
      <c r="J9" s="54" t="s">
        <v>8</v>
      </c>
      <c r="K9" s="84">
        <v>10229250</v>
      </c>
      <c r="L9" s="84">
        <v>10229250</v>
      </c>
      <c r="M9" s="202">
        <f>L9-K9</f>
        <v>0</v>
      </c>
      <c r="N9" s="12"/>
    </row>
    <row r="10" spans="2:14" ht="27" customHeight="1" thickBot="1" x14ac:dyDescent="0.5">
      <c r="B10" s="334"/>
      <c r="C10" s="13" t="s">
        <v>42</v>
      </c>
      <c r="D10" s="40" t="s">
        <v>42</v>
      </c>
      <c r="E10" s="38">
        <v>2300000</v>
      </c>
      <c r="F10" s="38">
        <v>2300000</v>
      </c>
      <c r="G10" s="124">
        <f t="shared" si="0"/>
        <v>0</v>
      </c>
      <c r="H10" s="325"/>
      <c r="I10" s="329"/>
      <c r="J10" s="54" t="s">
        <v>27</v>
      </c>
      <c r="K10" s="151">
        <v>29503020</v>
      </c>
      <c r="L10" s="151">
        <v>29503020</v>
      </c>
      <c r="M10" s="213">
        <f>L10-K10</f>
        <v>0</v>
      </c>
      <c r="N10" s="2"/>
    </row>
    <row r="11" spans="2:14" ht="27" customHeight="1" x14ac:dyDescent="0.45">
      <c r="B11" s="22"/>
      <c r="G11" s="23"/>
      <c r="H11" s="325"/>
      <c r="I11" s="327" t="s">
        <v>25</v>
      </c>
      <c r="J11" s="55" t="s">
        <v>7</v>
      </c>
      <c r="K11" s="142">
        <f>K12+K13+K14+K15+K16+K17</f>
        <v>16222020</v>
      </c>
      <c r="L11" s="132">
        <f>L12+L13+L14+L15+L16+L17</f>
        <v>17532020</v>
      </c>
      <c r="M11" s="203">
        <f t="shared" si="1"/>
        <v>1310000</v>
      </c>
      <c r="N11" s="11"/>
    </row>
    <row r="12" spans="2:14" ht="30.75" customHeight="1" x14ac:dyDescent="0.45">
      <c r="B12" s="22"/>
      <c r="G12" s="23"/>
      <c r="H12" s="325"/>
      <c r="I12" s="328"/>
      <c r="J12" s="56" t="s">
        <v>36</v>
      </c>
      <c r="K12" s="84">
        <v>5000000</v>
      </c>
      <c r="L12" s="84">
        <v>5000000</v>
      </c>
      <c r="M12" s="202">
        <f t="shared" si="1"/>
        <v>0</v>
      </c>
      <c r="N12" s="11"/>
    </row>
    <row r="13" spans="2:14" ht="30" customHeight="1" x14ac:dyDescent="0.45">
      <c r="B13" s="22"/>
      <c r="G13" s="23"/>
      <c r="H13" s="325"/>
      <c r="I13" s="328"/>
      <c r="J13" s="56" t="s">
        <v>37</v>
      </c>
      <c r="K13" s="84">
        <v>4172020</v>
      </c>
      <c r="L13" s="84">
        <v>5052020</v>
      </c>
      <c r="M13" s="202">
        <f t="shared" si="1"/>
        <v>880000</v>
      </c>
      <c r="N13" s="11"/>
    </row>
    <row r="14" spans="2:14" ht="27" customHeight="1" x14ac:dyDescent="0.45">
      <c r="B14" s="22"/>
      <c r="G14" s="23"/>
      <c r="H14" s="325"/>
      <c r="I14" s="328"/>
      <c r="J14" s="54" t="s">
        <v>56</v>
      </c>
      <c r="K14" s="84">
        <v>4800000</v>
      </c>
      <c r="L14" s="84">
        <v>4800000</v>
      </c>
      <c r="M14" s="202">
        <f t="shared" si="1"/>
        <v>0</v>
      </c>
      <c r="N14" s="11"/>
    </row>
    <row r="15" spans="2:14" ht="27" customHeight="1" x14ac:dyDescent="0.45">
      <c r="B15" s="22"/>
      <c r="G15" s="23"/>
      <c r="H15" s="325"/>
      <c r="I15" s="328"/>
      <c r="J15" s="54" t="s">
        <v>19</v>
      </c>
      <c r="K15" s="84">
        <v>300000</v>
      </c>
      <c r="L15" s="84">
        <v>250000</v>
      </c>
      <c r="M15" s="202">
        <f t="shared" si="1"/>
        <v>-50000</v>
      </c>
      <c r="N15" s="11"/>
    </row>
    <row r="16" spans="2:14" ht="27" customHeight="1" x14ac:dyDescent="0.45">
      <c r="B16" s="22"/>
      <c r="G16" s="23"/>
      <c r="H16" s="325"/>
      <c r="I16" s="328"/>
      <c r="J16" s="54" t="s">
        <v>40</v>
      </c>
      <c r="K16" s="84">
        <v>450000</v>
      </c>
      <c r="L16" s="84">
        <v>730000</v>
      </c>
      <c r="M16" s="202">
        <f t="shared" si="1"/>
        <v>280000</v>
      </c>
      <c r="N16" s="11"/>
    </row>
    <row r="17" spans="2:14" ht="27" customHeight="1" x14ac:dyDescent="0.45">
      <c r="B17" s="22"/>
      <c r="G17" s="23"/>
      <c r="H17" s="325"/>
      <c r="I17" s="328"/>
      <c r="J17" s="56" t="s">
        <v>5</v>
      </c>
      <c r="K17" s="133">
        <v>1500000</v>
      </c>
      <c r="L17" s="133">
        <v>1700000</v>
      </c>
      <c r="M17" s="204">
        <f t="shared" si="1"/>
        <v>200000</v>
      </c>
      <c r="N17" s="11"/>
    </row>
    <row r="18" spans="2:14" ht="27" customHeight="1" x14ac:dyDescent="0.45">
      <c r="B18" s="22"/>
      <c r="G18" s="23"/>
      <c r="H18" s="338"/>
      <c r="I18" s="340" t="s">
        <v>35</v>
      </c>
      <c r="J18" s="341"/>
      <c r="K18" s="134">
        <f>K6+K11</f>
        <v>151770000</v>
      </c>
      <c r="L18" s="134">
        <f>L6+L11</f>
        <v>153080000</v>
      </c>
      <c r="M18" s="205">
        <f t="shared" si="1"/>
        <v>1310000</v>
      </c>
    </row>
    <row r="19" spans="2:14" ht="27" customHeight="1" x14ac:dyDescent="0.45">
      <c r="B19" s="22"/>
      <c r="G19" s="23"/>
      <c r="H19" s="317" t="s">
        <v>34</v>
      </c>
      <c r="I19" s="320" t="s">
        <v>17</v>
      </c>
      <c r="J19" s="6" t="s">
        <v>59</v>
      </c>
      <c r="K19" s="135">
        <v>1000000</v>
      </c>
      <c r="L19" s="135">
        <v>2900000</v>
      </c>
      <c r="M19" s="206">
        <f t="shared" si="1"/>
        <v>1900000</v>
      </c>
    </row>
    <row r="20" spans="2:14" ht="27" customHeight="1" x14ac:dyDescent="0.45">
      <c r="B20" s="22"/>
      <c r="G20" s="23"/>
      <c r="H20" s="318"/>
      <c r="I20" s="321"/>
      <c r="J20" s="106" t="s">
        <v>44</v>
      </c>
      <c r="K20" s="135">
        <v>300000</v>
      </c>
      <c r="L20" s="135">
        <v>500000</v>
      </c>
      <c r="M20" s="206">
        <f t="shared" si="1"/>
        <v>200000</v>
      </c>
    </row>
    <row r="21" spans="2:14" ht="27" customHeight="1" x14ac:dyDescent="0.45">
      <c r="B21" s="22"/>
      <c r="G21" s="23"/>
      <c r="H21" s="319"/>
      <c r="I21" s="322" t="s">
        <v>35</v>
      </c>
      <c r="J21" s="323"/>
      <c r="K21" s="136">
        <f>K19+K20</f>
        <v>1300000</v>
      </c>
      <c r="L21" s="136">
        <f>L19+L20</f>
        <v>3400000</v>
      </c>
      <c r="M21" s="207">
        <f t="shared" si="1"/>
        <v>2100000</v>
      </c>
    </row>
    <row r="22" spans="2:14" ht="27" customHeight="1" x14ac:dyDescent="0.45">
      <c r="B22" s="22"/>
      <c r="G22" s="23"/>
      <c r="H22" s="324" t="s">
        <v>32</v>
      </c>
      <c r="I22" s="327" t="s">
        <v>25</v>
      </c>
      <c r="J22" s="55" t="s">
        <v>7</v>
      </c>
      <c r="K22" s="142">
        <f>K23+K24+K25+K26+K27</f>
        <v>13440000</v>
      </c>
      <c r="L22" s="132">
        <f>L23+L24+L25+L26+L27</f>
        <v>13980000</v>
      </c>
      <c r="M22" s="203">
        <f t="shared" si="1"/>
        <v>540000</v>
      </c>
    </row>
    <row r="23" spans="2:14" ht="27" customHeight="1" x14ac:dyDescent="0.45">
      <c r="B23" s="22"/>
      <c r="G23" s="23"/>
      <c r="H23" s="325"/>
      <c r="I23" s="328"/>
      <c r="J23" s="54" t="s">
        <v>21</v>
      </c>
      <c r="K23" s="84">
        <v>8910000</v>
      </c>
      <c r="L23" s="84">
        <v>8910000</v>
      </c>
      <c r="M23" s="202">
        <f t="shared" si="1"/>
        <v>0</v>
      </c>
    </row>
    <row r="24" spans="2:14" ht="27" customHeight="1" x14ac:dyDescent="0.45">
      <c r="B24" s="22"/>
      <c r="G24" s="23"/>
      <c r="H24" s="325"/>
      <c r="I24" s="328"/>
      <c r="J24" s="54" t="s">
        <v>10</v>
      </c>
      <c r="K24" s="84">
        <v>1080000</v>
      </c>
      <c r="L24" s="84">
        <v>1200000</v>
      </c>
      <c r="M24" s="202">
        <f>L24-K24</f>
        <v>120000</v>
      </c>
    </row>
    <row r="25" spans="2:14" ht="27" customHeight="1" x14ac:dyDescent="0.45">
      <c r="B25" s="22"/>
      <c r="G25" s="23"/>
      <c r="H25" s="325"/>
      <c r="I25" s="328"/>
      <c r="J25" s="54" t="s">
        <v>14</v>
      </c>
      <c r="K25" s="84">
        <v>350000</v>
      </c>
      <c r="L25" s="84">
        <v>350000</v>
      </c>
      <c r="M25" s="202">
        <f t="shared" si="1"/>
        <v>0</v>
      </c>
    </row>
    <row r="26" spans="2:14" ht="27" customHeight="1" x14ac:dyDescent="0.45">
      <c r="B26" s="22"/>
      <c r="G26" s="23"/>
      <c r="H26" s="325"/>
      <c r="I26" s="328"/>
      <c r="J26" s="54" t="s">
        <v>1</v>
      </c>
      <c r="K26" s="84">
        <v>720000</v>
      </c>
      <c r="L26" s="84">
        <v>720000</v>
      </c>
      <c r="M26" s="202">
        <f t="shared" si="1"/>
        <v>0</v>
      </c>
    </row>
    <row r="27" spans="2:14" ht="27" customHeight="1" x14ac:dyDescent="0.45">
      <c r="B27" s="22"/>
      <c r="G27" s="23"/>
      <c r="H27" s="325"/>
      <c r="I27" s="329"/>
      <c r="J27" s="46" t="s">
        <v>23</v>
      </c>
      <c r="K27" s="97">
        <v>2380000</v>
      </c>
      <c r="L27" s="97">
        <v>2800000</v>
      </c>
      <c r="M27" s="208">
        <f t="shared" si="1"/>
        <v>420000</v>
      </c>
    </row>
    <row r="28" spans="2:14" ht="27" customHeight="1" x14ac:dyDescent="0.45">
      <c r="B28" s="22"/>
      <c r="G28" s="23"/>
      <c r="H28" s="325"/>
      <c r="I28" s="327" t="s">
        <v>26</v>
      </c>
      <c r="J28" s="55" t="s">
        <v>7</v>
      </c>
      <c r="K28" s="136">
        <f>K29</f>
        <v>2660000</v>
      </c>
      <c r="L28" s="137">
        <f>L29</f>
        <v>3200000</v>
      </c>
      <c r="M28" s="209">
        <f t="shared" si="1"/>
        <v>540000</v>
      </c>
    </row>
    <row r="29" spans="2:14" ht="27" customHeight="1" x14ac:dyDescent="0.45">
      <c r="B29" s="22"/>
      <c r="G29" s="23"/>
      <c r="H29" s="325"/>
      <c r="I29" s="329"/>
      <c r="J29" s="54" t="s">
        <v>32</v>
      </c>
      <c r="K29" s="133">
        <v>2660000</v>
      </c>
      <c r="L29" s="133">
        <v>3200000</v>
      </c>
      <c r="M29" s="204">
        <f t="shared" si="1"/>
        <v>540000</v>
      </c>
    </row>
    <row r="30" spans="2:14" ht="27" customHeight="1" thickBot="1" x14ac:dyDescent="0.5">
      <c r="B30" s="22"/>
      <c r="G30" s="23"/>
      <c r="H30" s="326"/>
      <c r="I30" s="330" t="s">
        <v>35</v>
      </c>
      <c r="J30" s="331"/>
      <c r="K30" s="138">
        <f>K22+K28</f>
        <v>16100000</v>
      </c>
      <c r="L30" s="138">
        <f>L22+L28</f>
        <v>17180000</v>
      </c>
      <c r="M30" s="210">
        <f t="shared" si="1"/>
        <v>1080000</v>
      </c>
    </row>
    <row r="31" spans="2:14" ht="27" customHeight="1" thickBot="1" x14ac:dyDescent="0.5">
      <c r="B31" s="22"/>
      <c r="G31" s="23"/>
      <c r="H31" s="419" t="s">
        <v>33</v>
      </c>
      <c r="I31" s="420"/>
      <c r="J31" s="421"/>
      <c r="K31" s="198">
        <f>K30+K21+K18</f>
        <v>169170000</v>
      </c>
      <c r="L31" s="198">
        <f>L30+L21+L18</f>
        <v>173660000</v>
      </c>
      <c r="M31" s="211">
        <f t="shared" si="1"/>
        <v>4490000</v>
      </c>
    </row>
    <row r="32" spans="2:14" ht="27" customHeight="1" x14ac:dyDescent="0.45">
      <c r="B32" s="22"/>
      <c r="G32" s="23"/>
      <c r="H32" s="422" t="s">
        <v>32</v>
      </c>
      <c r="I32" s="424" t="s">
        <v>137</v>
      </c>
      <c r="J32" s="214" t="s">
        <v>138</v>
      </c>
      <c r="K32" s="179">
        <v>6480000</v>
      </c>
      <c r="L32" s="179">
        <v>6480000</v>
      </c>
      <c r="M32" s="215">
        <f t="shared" si="1"/>
        <v>0</v>
      </c>
    </row>
    <row r="33" spans="2:13" ht="27" customHeight="1" thickBot="1" x14ac:dyDescent="0.5">
      <c r="B33" s="22"/>
      <c r="G33" s="23"/>
      <c r="H33" s="423"/>
      <c r="I33" s="425"/>
      <c r="J33" s="216" t="s">
        <v>139</v>
      </c>
      <c r="K33" s="183">
        <v>1800000</v>
      </c>
      <c r="L33" s="183">
        <v>1800000</v>
      </c>
      <c r="M33" s="217">
        <f t="shared" si="1"/>
        <v>0</v>
      </c>
    </row>
    <row r="34" spans="2:13" ht="27" customHeight="1" thickBot="1" x14ac:dyDescent="0.5">
      <c r="B34" s="22"/>
      <c r="G34" s="23"/>
      <c r="H34" s="419" t="s">
        <v>33</v>
      </c>
      <c r="I34" s="420"/>
      <c r="J34" s="421"/>
      <c r="K34" s="198">
        <f>SUM(K32:K33)</f>
        <v>8280000</v>
      </c>
      <c r="L34" s="198">
        <f>SUM(L32:L33)</f>
        <v>8280000</v>
      </c>
      <c r="M34" s="218">
        <f t="shared" si="1"/>
        <v>0</v>
      </c>
    </row>
    <row r="35" spans="2:13" ht="27" customHeight="1" thickBot="1" x14ac:dyDescent="0.5">
      <c r="B35" s="22"/>
      <c r="G35" s="23"/>
      <c r="H35" s="419" t="s">
        <v>134</v>
      </c>
      <c r="I35" s="420"/>
      <c r="J35" s="421"/>
      <c r="K35" s="219">
        <f>K34+K31</f>
        <v>177450000</v>
      </c>
      <c r="L35" s="219">
        <f>L34+L31</f>
        <v>181940000</v>
      </c>
      <c r="M35" s="218">
        <f t="shared" si="1"/>
        <v>4490000</v>
      </c>
    </row>
    <row r="36" spans="2:13" ht="27" customHeight="1" thickBot="1" x14ac:dyDescent="0.5">
      <c r="B36" s="22"/>
      <c r="G36" s="23"/>
      <c r="H36" s="95" t="s">
        <v>43</v>
      </c>
      <c r="I36" s="149" t="s">
        <v>114</v>
      </c>
      <c r="J36" s="220" t="s">
        <v>113</v>
      </c>
      <c r="K36" s="221">
        <v>2300000</v>
      </c>
      <c r="L36" s="222">
        <v>2300000</v>
      </c>
      <c r="M36" s="223">
        <f t="shared" si="1"/>
        <v>0</v>
      </c>
    </row>
    <row r="37" spans="2:13" ht="27" customHeight="1" thickBot="1" x14ac:dyDescent="0.5">
      <c r="B37" s="24"/>
      <c r="C37" s="25"/>
      <c r="D37" s="25"/>
      <c r="E37" s="130"/>
      <c r="F37" s="25"/>
      <c r="G37" s="26"/>
      <c r="H37" s="417" t="s">
        <v>33</v>
      </c>
      <c r="I37" s="418"/>
      <c r="J37" s="418"/>
      <c r="K37" s="224">
        <v>2300000</v>
      </c>
      <c r="L37" s="224">
        <v>2300000</v>
      </c>
      <c r="M37" s="225">
        <f t="shared" si="1"/>
        <v>0</v>
      </c>
    </row>
    <row r="38" spans="2:13" ht="21" customHeight="1" x14ac:dyDescent="0.45">
      <c r="H38" s="57"/>
      <c r="I38" s="57"/>
      <c r="J38" s="57"/>
      <c r="K38" s="143"/>
      <c r="L38" s="57"/>
      <c r="M38" s="212"/>
    </row>
    <row r="39" spans="2:13" ht="30" customHeight="1" x14ac:dyDescent="0.45"/>
  </sheetData>
  <mergeCells count="27">
    <mergeCell ref="B1:M1"/>
    <mergeCell ref="B2:M2"/>
    <mergeCell ref="B3:G3"/>
    <mergeCell ref="H3:M3"/>
    <mergeCell ref="B5:D5"/>
    <mergeCell ref="H5:J5"/>
    <mergeCell ref="B6:B8"/>
    <mergeCell ref="C6:D6"/>
    <mergeCell ref="H6:H18"/>
    <mergeCell ref="I6:I10"/>
    <mergeCell ref="B9:B10"/>
    <mergeCell ref="C9:D9"/>
    <mergeCell ref="I11:I17"/>
    <mergeCell ref="I18:J18"/>
    <mergeCell ref="H19:H21"/>
    <mergeCell ref="I19:I20"/>
    <mergeCell ref="I21:J21"/>
    <mergeCell ref="H22:H30"/>
    <mergeCell ref="I22:I27"/>
    <mergeCell ref="I28:I29"/>
    <mergeCell ref="I30:J30"/>
    <mergeCell ref="H37:J37"/>
    <mergeCell ref="H31:J31"/>
    <mergeCell ref="H32:H33"/>
    <mergeCell ref="I32:I33"/>
    <mergeCell ref="H34:J34"/>
    <mergeCell ref="H35:J35"/>
  </mergeCells>
  <phoneticPr fontId="10" type="noConversion"/>
  <pageMargins left="0.21" right="0.17" top="0.69" bottom="0.27" header="0.17" footer="0.17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96E6-A5D0-498D-90B4-6D335B2E34C1}">
  <sheetPr>
    <pageSetUpPr fitToPage="1"/>
  </sheetPr>
  <dimension ref="B1:L57"/>
  <sheetViews>
    <sheetView topLeftCell="C1" zoomScale="110" zoomScaleNormal="110" zoomScaleSheetLayoutView="100" workbookViewId="0">
      <selection activeCell="E27" sqref="E27"/>
    </sheetView>
  </sheetViews>
  <sheetFormatPr defaultColWidth="9" defaultRowHeight="17" x14ac:dyDescent="0.45"/>
  <cols>
    <col min="1" max="1" width="4.25" customWidth="1"/>
    <col min="2" max="2" width="12.25" customWidth="1"/>
    <col min="3" max="3" width="10.33203125" customWidth="1"/>
    <col min="4" max="4" width="15.75" customWidth="1"/>
    <col min="5" max="5" width="18" style="1" customWidth="1"/>
    <col min="6" max="6" width="18.25" style="1" customWidth="1"/>
    <col min="7" max="7" width="15" style="194" customWidth="1"/>
    <col min="8" max="8" width="50.25" customWidth="1"/>
    <col min="9" max="9" width="14.08203125" customWidth="1"/>
    <col min="10" max="10" width="23.58203125" customWidth="1"/>
  </cols>
  <sheetData>
    <row r="1" spans="2:9" ht="52.5" customHeight="1" x14ac:dyDescent="0.45">
      <c r="B1" s="342" t="s">
        <v>119</v>
      </c>
      <c r="C1" s="342"/>
      <c r="D1" s="342"/>
      <c r="E1" s="342"/>
      <c r="F1" s="342"/>
      <c r="G1" s="342"/>
      <c r="H1" s="342"/>
      <c r="I1" s="3"/>
    </row>
    <row r="2" spans="2:9" ht="21.75" customHeight="1" thickBot="1" x14ac:dyDescent="0.5">
      <c r="B2" s="427" t="s">
        <v>143</v>
      </c>
      <c r="C2" s="427"/>
      <c r="D2" s="427"/>
      <c r="E2" s="427"/>
      <c r="F2" s="427"/>
      <c r="G2" s="427"/>
      <c r="H2" s="427"/>
      <c r="I2" s="4"/>
    </row>
    <row r="3" spans="2:9" ht="26.25" customHeight="1" x14ac:dyDescent="0.45">
      <c r="B3" s="380" t="s">
        <v>120</v>
      </c>
      <c r="C3" s="381"/>
      <c r="D3" s="381"/>
      <c r="E3" s="381"/>
      <c r="F3" s="381"/>
      <c r="G3" s="404"/>
      <c r="H3" s="382" t="s">
        <v>3</v>
      </c>
      <c r="I3" s="35"/>
    </row>
    <row r="4" spans="2:9" ht="27" customHeight="1" x14ac:dyDescent="0.45">
      <c r="B4" s="5" t="s">
        <v>22</v>
      </c>
      <c r="C4" s="6" t="s">
        <v>20</v>
      </c>
      <c r="D4" s="10" t="s">
        <v>24</v>
      </c>
      <c r="E4" s="7" t="s">
        <v>13</v>
      </c>
      <c r="F4" s="52" t="s">
        <v>117</v>
      </c>
      <c r="G4" s="152" t="s">
        <v>118</v>
      </c>
      <c r="H4" s="383"/>
      <c r="I4" s="35"/>
    </row>
    <row r="5" spans="2:9" ht="30" customHeight="1" thickBot="1" x14ac:dyDescent="0.5">
      <c r="B5" s="347" t="s">
        <v>9</v>
      </c>
      <c r="C5" s="348"/>
      <c r="D5" s="138"/>
      <c r="E5" s="16">
        <f>E31+E34+E37</f>
        <v>179750000</v>
      </c>
      <c r="F5" s="16">
        <f>F31+F34+F37</f>
        <v>184240000</v>
      </c>
      <c r="G5" s="153">
        <f>F5-E5</f>
        <v>4490000</v>
      </c>
      <c r="H5" s="103"/>
      <c r="I5" s="48"/>
    </row>
    <row r="6" spans="2:9" ht="30" customHeight="1" x14ac:dyDescent="0.45">
      <c r="B6" s="332" t="s">
        <v>16</v>
      </c>
      <c r="C6" s="339" t="s">
        <v>18</v>
      </c>
      <c r="D6" s="154" t="s">
        <v>7</v>
      </c>
      <c r="E6" s="155">
        <f>E7+E8+E9+E10</f>
        <v>135547980</v>
      </c>
      <c r="F6" s="155">
        <f t="shared" ref="F6" si="0">F7+F8+F9+F10</f>
        <v>135547980</v>
      </c>
      <c r="G6" s="156">
        <f t="shared" ref="G6:G37" si="1">F6-E6</f>
        <v>0</v>
      </c>
      <c r="H6" s="157"/>
    </row>
    <row r="7" spans="2:9" ht="58.5" customHeight="1" x14ac:dyDescent="0.45">
      <c r="B7" s="333"/>
      <c r="C7" s="328"/>
      <c r="D7" s="47" t="s">
        <v>11</v>
      </c>
      <c r="E7" s="84">
        <v>85968000</v>
      </c>
      <c r="F7" s="84">
        <v>85968000</v>
      </c>
      <c r="G7" s="158">
        <f t="shared" si="1"/>
        <v>0</v>
      </c>
      <c r="H7" s="77" t="s">
        <v>88</v>
      </c>
    </row>
    <row r="8" spans="2:9" ht="184.5" customHeight="1" x14ac:dyDescent="0.45">
      <c r="B8" s="333"/>
      <c r="C8" s="328"/>
      <c r="D8" s="47" t="s">
        <v>2</v>
      </c>
      <c r="E8" s="50">
        <v>9847710</v>
      </c>
      <c r="F8" s="50">
        <v>9847710</v>
      </c>
      <c r="G8" s="158">
        <f t="shared" si="1"/>
        <v>0</v>
      </c>
      <c r="H8" s="78" t="s">
        <v>89</v>
      </c>
      <c r="I8" s="49"/>
    </row>
    <row r="9" spans="2:9" ht="60.75" customHeight="1" x14ac:dyDescent="0.45">
      <c r="B9" s="333"/>
      <c r="C9" s="328"/>
      <c r="D9" s="47" t="s">
        <v>121</v>
      </c>
      <c r="E9" s="50">
        <v>10229250</v>
      </c>
      <c r="F9" s="50">
        <v>10229250</v>
      </c>
      <c r="G9" s="158">
        <f t="shared" si="1"/>
        <v>0</v>
      </c>
      <c r="H9" s="78" t="s">
        <v>90</v>
      </c>
    </row>
    <row r="10" spans="2:9" ht="179.25" customHeight="1" x14ac:dyDescent="0.45">
      <c r="B10" s="333"/>
      <c r="C10" s="329"/>
      <c r="D10" s="47" t="s">
        <v>27</v>
      </c>
      <c r="E10" s="151">
        <v>29503020</v>
      </c>
      <c r="F10" s="151">
        <v>29503020</v>
      </c>
      <c r="G10" s="158">
        <f t="shared" si="1"/>
        <v>0</v>
      </c>
      <c r="H10" s="117" t="s">
        <v>122</v>
      </c>
      <c r="I10" s="159"/>
    </row>
    <row r="11" spans="2:9" ht="30" customHeight="1" x14ac:dyDescent="0.45">
      <c r="B11" s="333"/>
      <c r="C11" s="428" t="s">
        <v>25</v>
      </c>
      <c r="D11" s="160" t="s">
        <v>7</v>
      </c>
      <c r="E11" s="34">
        <f>E12+E13+E14+E15+E16+E17</f>
        <v>16222020</v>
      </c>
      <c r="F11" s="34">
        <f t="shared" ref="F11" si="2">F12+F13+F14+F15+F16+F17</f>
        <v>17532020</v>
      </c>
      <c r="G11" s="161">
        <f t="shared" si="1"/>
        <v>1310000</v>
      </c>
      <c r="H11" s="162"/>
    </row>
    <row r="12" spans="2:9" ht="98.25" customHeight="1" x14ac:dyDescent="0.45">
      <c r="B12" s="333"/>
      <c r="C12" s="428"/>
      <c r="D12" s="27" t="s">
        <v>41</v>
      </c>
      <c r="E12" s="82">
        <v>5000000</v>
      </c>
      <c r="F12" s="18">
        <v>5000000</v>
      </c>
      <c r="G12" s="163">
        <f t="shared" si="1"/>
        <v>0</v>
      </c>
      <c r="H12" s="60" t="s">
        <v>109</v>
      </c>
    </row>
    <row r="13" spans="2:9" ht="96" customHeight="1" x14ac:dyDescent="0.45">
      <c r="B13" s="333"/>
      <c r="C13" s="428"/>
      <c r="D13" s="58" t="s">
        <v>30</v>
      </c>
      <c r="E13" s="83">
        <v>4172020</v>
      </c>
      <c r="F13" s="18">
        <v>5052020</v>
      </c>
      <c r="G13" s="163">
        <f t="shared" si="1"/>
        <v>880000</v>
      </c>
      <c r="H13" s="60" t="s">
        <v>140</v>
      </c>
      <c r="I13" s="164"/>
    </row>
    <row r="14" spans="2:9" ht="30" customHeight="1" x14ac:dyDescent="0.45">
      <c r="B14" s="333"/>
      <c r="C14" s="428"/>
      <c r="D14" s="6" t="s">
        <v>15</v>
      </c>
      <c r="E14" s="18">
        <v>4800000</v>
      </c>
      <c r="F14" s="18">
        <v>4800000</v>
      </c>
      <c r="G14" s="163">
        <f t="shared" si="1"/>
        <v>0</v>
      </c>
      <c r="H14" s="60" t="s">
        <v>31</v>
      </c>
    </row>
    <row r="15" spans="2:9" ht="31.5" customHeight="1" x14ac:dyDescent="0.45">
      <c r="B15" s="333"/>
      <c r="C15" s="428"/>
      <c r="D15" s="6" t="s">
        <v>19</v>
      </c>
      <c r="E15" s="18">
        <v>300000</v>
      </c>
      <c r="F15" s="18">
        <v>250000</v>
      </c>
      <c r="G15" s="165">
        <f t="shared" si="1"/>
        <v>-50000</v>
      </c>
      <c r="H15" s="60" t="s">
        <v>123</v>
      </c>
    </row>
    <row r="16" spans="2:9" ht="31.5" customHeight="1" x14ac:dyDescent="0.45">
      <c r="B16" s="333"/>
      <c r="C16" s="428"/>
      <c r="D16" s="36" t="s">
        <v>40</v>
      </c>
      <c r="E16" s="17">
        <v>450000</v>
      </c>
      <c r="F16" s="17">
        <v>730000</v>
      </c>
      <c r="G16" s="165">
        <f t="shared" si="1"/>
        <v>280000</v>
      </c>
      <c r="H16" s="60" t="s">
        <v>124</v>
      </c>
    </row>
    <row r="17" spans="2:12" ht="60.75" customHeight="1" x14ac:dyDescent="0.45">
      <c r="B17" s="333"/>
      <c r="C17" s="428"/>
      <c r="D17" s="6" t="s">
        <v>5</v>
      </c>
      <c r="E17" s="18">
        <v>1500000</v>
      </c>
      <c r="F17" s="18">
        <v>1700000</v>
      </c>
      <c r="G17" s="163">
        <f t="shared" si="1"/>
        <v>200000</v>
      </c>
      <c r="H17" s="60" t="s">
        <v>125</v>
      </c>
    </row>
    <row r="18" spans="2:12" ht="30.75" customHeight="1" x14ac:dyDescent="0.45">
      <c r="B18" s="434"/>
      <c r="C18" s="340" t="s">
        <v>35</v>
      </c>
      <c r="D18" s="363"/>
      <c r="E18" s="146">
        <f>E6+E11</f>
        <v>151770000</v>
      </c>
      <c r="F18" s="146">
        <f>F6+F11</f>
        <v>153080000</v>
      </c>
      <c r="G18" s="166">
        <f t="shared" si="1"/>
        <v>1310000</v>
      </c>
      <c r="H18" s="42"/>
    </row>
    <row r="19" spans="2:12" ht="30.75" customHeight="1" x14ac:dyDescent="0.45">
      <c r="B19" s="429" t="s">
        <v>126</v>
      </c>
      <c r="C19" s="432" t="s">
        <v>17</v>
      </c>
      <c r="D19" s="6" t="s">
        <v>59</v>
      </c>
      <c r="E19" s="18">
        <v>1000000</v>
      </c>
      <c r="F19" s="17">
        <v>2900000</v>
      </c>
      <c r="G19" s="165">
        <f t="shared" si="1"/>
        <v>1900000</v>
      </c>
      <c r="H19" s="60" t="s">
        <v>142</v>
      </c>
    </row>
    <row r="20" spans="2:12" ht="33.75" customHeight="1" x14ac:dyDescent="0.45">
      <c r="B20" s="430"/>
      <c r="C20" s="433"/>
      <c r="D20" s="27" t="s">
        <v>44</v>
      </c>
      <c r="E20" s="82">
        <v>300000</v>
      </c>
      <c r="F20" s="140">
        <v>500000</v>
      </c>
      <c r="G20" s="165">
        <f t="shared" si="1"/>
        <v>200000</v>
      </c>
      <c r="H20" s="61" t="s">
        <v>127</v>
      </c>
    </row>
    <row r="21" spans="2:12" ht="31.5" customHeight="1" x14ac:dyDescent="0.45">
      <c r="B21" s="431"/>
      <c r="C21" s="340" t="s">
        <v>35</v>
      </c>
      <c r="D21" s="363"/>
      <c r="E21" s="145">
        <f>SUM(E19:E20)</f>
        <v>1300000</v>
      </c>
      <c r="F21" s="145">
        <f t="shared" ref="F21" si="3">SUM(F19:F20)</f>
        <v>3400000</v>
      </c>
      <c r="G21" s="166">
        <f t="shared" si="1"/>
        <v>2100000</v>
      </c>
      <c r="H21" s="167"/>
    </row>
    <row r="22" spans="2:12" ht="27.75" customHeight="1" x14ac:dyDescent="0.45">
      <c r="B22" s="435" t="s">
        <v>26</v>
      </c>
      <c r="C22" s="327" t="s">
        <v>25</v>
      </c>
      <c r="D22" s="160" t="s">
        <v>7</v>
      </c>
      <c r="E22" s="34">
        <f>E23+E24+E25+E26+E27</f>
        <v>13440000</v>
      </c>
      <c r="F22" s="34">
        <f>F23+F24+F25+F26+F27</f>
        <v>13980000</v>
      </c>
      <c r="G22" s="161">
        <f t="shared" si="1"/>
        <v>540000</v>
      </c>
      <c r="H22" s="168"/>
    </row>
    <row r="23" spans="2:12" ht="58.5" customHeight="1" x14ac:dyDescent="0.45">
      <c r="B23" s="436"/>
      <c r="C23" s="328"/>
      <c r="D23" s="6" t="s">
        <v>21</v>
      </c>
      <c r="E23" s="135">
        <v>8910000</v>
      </c>
      <c r="F23" s="18">
        <v>8910000</v>
      </c>
      <c r="G23" s="163">
        <f t="shared" si="1"/>
        <v>0</v>
      </c>
      <c r="H23" s="169" t="s">
        <v>71</v>
      </c>
    </row>
    <row r="24" spans="2:12" ht="31.5" customHeight="1" x14ac:dyDescent="0.45">
      <c r="B24" s="436"/>
      <c r="C24" s="328"/>
      <c r="D24" s="6" t="s">
        <v>10</v>
      </c>
      <c r="E24" s="18">
        <v>1080000</v>
      </c>
      <c r="F24" s="18">
        <v>1200000</v>
      </c>
      <c r="G24" s="170">
        <f>F24-E24</f>
        <v>120000</v>
      </c>
      <c r="H24" s="63" t="s">
        <v>128</v>
      </c>
    </row>
    <row r="25" spans="2:12" ht="31.5" customHeight="1" x14ac:dyDescent="0.45">
      <c r="B25" s="436"/>
      <c r="C25" s="328"/>
      <c r="D25" s="6" t="s">
        <v>14</v>
      </c>
      <c r="E25" s="18">
        <v>350000</v>
      </c>
      <c r="F25" s="18">
        <v>350000</v>
      </c>
      <c r="G25" s="170">
        <f t="shared" si="1"/>
        <v>0</v>
      </c>
      <c r="H25" s="63" t="s">
        <v>74</v>
      </c>
    </row>
    <row r="26" spans="2:12" ht="32.25" customHeight="1" x14ac:dyDescent="0.45">
      <c r="B26" s="436"/>
      <c r="C26" s="328"/>
      <c r="D26" s="6" t="s">
        <v>1</v>
      </c>
      <c r="E26" s="18">
        <v>720000</v>
      </c>
      <c r="F26" s="18">
        <v>720000</v>
      </c>
      <c r="G26" s="163">
        <f t="shared" si="1"/>
        <v>0</v>
      </c>
      <c r="H26" s="41" t="s">
        <v>72</v>
      </c>
    </row>
    <row r="27" spans="2:12" ht="36" customHeight="1" x14ac:dyDescent="0.45">
      <c r="B27" s="436"/>
      <c r="C27" s="328"/>
      <c r="D27" s="31" t="s">
        <v>23</v>
      </c>
      <c r="E27" s="37">
        <v>2380000</v>
      </c>
      <c r="F27" s="37">
        <v>2800000</v>
      </c>
      <c r="G27" s="163">
        <f t="shared" si="1"/>
        <v>420000</v>
      </c>
      <c r="H27" s="44" t="s">
        <v>129</v>
      </c>
    </row>
    <row r="28" spans="2:12" ht="27" customHeight="1" x14ac:dyDescent="0.45">
      <c r="B28" s="436"/>
      <c r="C28" s="320" t="s">
        <v>26</v>
      </c>
      <c r="D28" s="160" t="s">
        <v>7</v>
      </c>
      <c r="E28" s="144">
        <f>E29</f>
        <v>2660000</v>
      </c>
      <c r="F28" s="34">
        <f>F29</f>
        <v>3200000</v>
      </c>
      <c r="G28" s="171">
        <f t="shared" si="1"/>
        <v>540000</v>
      </c>
      <c r="H28" s="44"/>
    </row>
    <row r="29" spans="2:12" ht="127.5" customHeight="1" x14ac:dyDescent="0.45">
      <c r="B29" s="436"/>
      <c r="C29" s="321"/>
      <c r="D29" s="31" t="s">
        <v>26</v>
      </c>
      <c r="E29" s="37">
        <v>2660000</v>
      </c>
      <c r="F29" s="37">
        <v>3200000</v>
      </c>
      <c r="G29" s="172">
        <f t="shared" si="1"/>
        <v>540000</v>
      </c>
      <c r="H29" s="150" t="s">
        <v>144</v>
      </c>
    </row>
    <row r="30" spans="2:12" ht="28.5" customHeight="1" x14ac:dyDescent="0.45">
      <c r="B30" s="437"/>
      <c r="C30" s="340" t="s">
        <v>35</v>
      </c>
      <c r="D30" s="363"/>
      <c r="E30" s="137">
        <f>E22+E28</f>
        <v>16100000</v>
      </c>
      <c r="F30" s="137">
        <f>F22+F28</f>
        <v>17180000</v>
      </c>
      <c r="G30" s="173">
        <f t="shared" si="1"/>
        <v>1080000</v>
      </c>
      <c r="H30" s="8"/>
    </row>
    <row r="31" spans="2:12" ht="29.25" customHeight="1" thickBot="1" x14ac:dyDescent="0.5">
      <c r="B31" s="415" t="s">
        <v>130</v>
      </c>
      <c r="C31" s="416"/>
      <c r="D31" s="416"/>
      <c r="E31" s="125">
        <f>E18+E21+E30</f>
        <v>169170000</v>
      </c>
      <c r="F31" s="125">
        <f>F18+F21+F30</f>
        <v>173660000</v>
      </c>
      <c r="G31" s="174">
        <f t="shared" si="1"/>
        <v>4490000</v>
      </c>
      <c r="H31" s="175"/>
    </row>
    <row r="32" spans="2:12" s="28" customFormat="1" ht="61.5" customHeight="1" x14ac:dyDescent="0.45">
      <c r="B32" s="438" t="s">
        <v>131</v>
      </c>
      <c r="C32" s="439" t="s">
        <v>137</v>
      </c>
      <c r="D32" s="178" t="s">
        <v>29</v>
      </c>
      <c r="E32" s="179">
        <v>6480000</v>
      </c>
      <c r="F32" s="179">
        <v>6480000</v>
      </c>
      <c r="G32" s="180">
        <f t="shared" si="1"/>
        <v>0</v>
      </c>
      <c r="H32" s="181" t="s">
        <v>132</v>
      </c>
      <c r="K32" s="30"/>
      <c r="L32" s="29"/>
    </row>
    <row r="33" spans="2:8" ht="60.75" customHeight="1" x14ac:dyDescent="0.45">
      <c r="B33" s="438"/>
      <c r="C33" s="439"/>
      <c r="D33" s="182" t="s">
        <v>4</v>
      </c>
      <c r="E33" s="183">
        <v>1800000</v>
      </c>
      <c r="F33" s="183">
        <v>1800000</v>
      </c>
      <c r="G33" s="184">
        <f t="shared" si="1"/>
        <v>0</v>
      </c>
      <c r="H33" s="167" t="s">
        <v>133</v>
      </c>
    </row>
    <row r="34" spans="2:8" ht="32.25" customHeight="1" thickBot="1" x14ac:dyDescent="0.5">
      <c r="B34" s="415" t="s">
        <v>130</v>
      </c>
      <c r="C34" s="416"/>
      <c r="D34" s="416"/>
      <c r="E34" s="33">
        <f>SUM(E32:E33)</f>
        <v>8280000</v>
      </c>
      <c r="F34" s="33">
        <f>SUM(F32:F33)</f>
        <v>8280000</v>
      </c>
      <c r="G34" s="185">
        <f t="shared" si="1"/>
        <v>0</v>
      </c>
      <c r="H34" s="186"/>
    </row>
    <row r="35" spans="2:8" ht="32.25" customHeight="1" thickBot="1" x14ac:dyDescent="0.5">
      <c r="B35" s="415" t="s">
        <v>134</v>
      </c>
      <c r="C35" s="416"/>
      <c r="D35" s="416"/>
      <c r="E35" s="187">
        <f>E31+E34</f>
        <v>177450000</v>
      </c>
      <c r="F35" s="187">
        <f>F31+F34</f>
        <v>181940000</v>
      </c>
      <c r="G35" s="188"/>
      <c r="H35" s="189"/>
    </row>
    <row r="36" spans="2:8" ht="51" customHeight="1" x14ac:dyDescent="0.45">
      <c r="B36" s="176" t="s">
        <v>43</v>
      </c>
      <c r="C36" s="177" t="s">
        <v>25</v>
      </c>
      <c r="D36" s="190" t="s">
        <v>113</v>
      </c>
      <c r="E36" s="179">
        <v>2300000</v>
      </c>
      <c r="F36" s="179">
        <v>2300000</v>
      </c>
      <c r="G36" s="180">
        <f t="shared" si="1"/>
        <v>0</v>
      </c>
      <c r="H36" s="181" t="s">
        <v>135</v>
      </c>
    </row>
    <row r="37" spans="2:8" ht="33" customHeight="1" thickBot="1" x14ac:dyDescent="0.5">
      <c r="B37" s="415" t="s">
        <v>136</v>
      </c>
      <c r="C37" s="416"/>
      <c r="D37" s="416"/>
      <c r="E37" s="191">
        <f>E36</f>
        <v>2300000</v>
      </c>
      <c r="F37" s="191">
        <f>F36</f>
        <v>2300000</v>
      </c>
      <c r="G37" s="192">
        <f t="shared" si="1"/>
        <v>0</v>
      </c>
      <c r="H37" s="193"/>
    </row>
    <row r="38" spans="2:8" ht="30" customHeight="1" x14ac:dyDescent="0.45"/>
    <row r="39" spans="2:8" ht="30" customHeight="1" x14ac:dyDescent="0.45"/>
    <row r="40" spans="2:8" ht="30" customHeight="1" x14ac:dyDescent="0.45"/>
    <row r="41" spans="2:8" ht="30" customHeight="1" x14ac:dyDescent="0.45"/>
    <row r="42" spans="2:8" ht="30" customHeight="1" x14ac:dyDescent="0.45"/>
    <row r="43" spans="2:8" ht="30" customHeight="1" x14ac:dyDescent="0.45"/>
    <row r="44" spans="2:8" ht="30" customHeight="1" x14ac:dyDescent="0.45"/>
    <row r="45" spans="2:8" ht="30" customHeight="1" x14ac:dyDescent="0.45"/>
    <row r="46" spans="2:8" ht="30" customHeight="1" x14ac:dyDescent="0.45"/>
    <row r="47" spans="2:8" ht="30" customHeight="1" x14ac:dyDescent="0.45"/>
    <row r="48" spans="2: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</sheetData>
  <mergeCells count="22">
    <mergeCell ref="B35:D35"/>
    <mergeCell ref="C30:D30"/>
    <mergeCell ref="B31:D31"/>
    <mergeCell ref="B32:B33"/>
    <mergeCell ref="C32:C33"/>
    <mergeCell ref="B34:D34"/>
    <mergeCell ref="B37:D37"/>
    <mergeCell ref="B1:H1"/>
    <mergeCell ref="B2:H2"/>
    <mergeCell ref="B3:G3"/>
    <mergeCell ref="H3:H4"/>
    <mergeCell ref="B5:C5"/>
    <mergeCell ref="C11:C17"/>
    <mergeCell ref="C18:D18"/>
    <mergeCell ref="B19:B21"/>
    <mergeCell ref="C19:C20"/>
    <mergeCell ref="C21:D21"/>
    <mergeCell ref="B6:B18"/>
    <mergeCell ref="C6:C10"/>
    <mergeCell ref="B22:B30"/>
    <mergeCell ref="C22:C27"/>
    <mergeCell ref="C28:C29"/>
  </mergeCells>
  <phoneticPr fontId="10" type="noConversion"/>
  <pageMargins left="0.23" right="0.18000000715255737" top="0.57999999999999996" bottom="0.17" header="0.17" footer="0.17"/>
  <pageSetup paperSize="9" scale="68" fitToHeight="0" orientation="portrait" r:id="rId1"/>
  <rowBreaks count="1" manualBreakCount="1">
    <brk id="1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추경예산총괄표</vt:lpstr>
      <vt:lpstr>추경세출23</vt:lpstr>
      <vt:lpstr>2024세입.세출결산 (홈피)</vt:lpstr>
      <vt:lpstr>추경예산총괄표 (홈피)</vt:lpstr>
      <vt:lpstr>세출22(세부)</vt:lpstr>
      <vt:lpstr>1차추경예산총괄표</vt:lpstr>
      <vt:lpstr>1차추경세출(세부)</vt:lpstr>
      <vt:lpstr>'1차추경세출(세부)'!Print_Area</vt:lpstr>
      <vt:lpstr>'세출22(세부)'!Print_Area</vt:lpstr>
      <vt:lpstr>추경세출23!Print_Area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6</cp:revision>
  <cp:lastPrinted>2024-12-04T04:36:28Z</cp:lastPrinted>
  <dcterms:created xsi:type="dcterms:W3CDTF">2019-09-09T00:29:05Z</dcterms:created>
  <dcterms:modified xsi:type="dcterms:W3CDTF">2026-01-27T06:06:59Z</dcterms:modified>
  <cp:version>1100.0100.01</cp:version>
</cp:coreProperties>
</file>